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<sst xmlns="http://schemas.openxmlformats.org/spreadsheetml/2006/main" count="116" uniqueCount="107">
  <si>
    <t>№ пп</t>
  </si>
  <si>
    <t>Начислено по всем услугам населению</t>
  </si>
  <si>
    <t>В том числе: 5% кап.ремонт</t>
  </si>
  <si>
    <t>Кап.ремонт</t>
  </si>
  <si>
    <t>Кап.ремонт 213,06</t>
  </si>
  <si>
    <t>Начислено населению без кап.ремонта</t>
  </si>
  <si>
    <t>Начислено по нежилым помещениям</t>
  </si>
  <si>
    <t>Оплачено по всем услугам населению</t>
  </si>
  <si>
    <t>Исходящий остаток на конец года</t>
  </si>
  <si>
    <t>Ремонт подъездов</t>
  </si>
  <si>
    <t>Ремонт кровли</t>
  </si>
  <si>
    <t>Ремонт окон</t>
  </si>
  <si>
    <t>Возрождения, д.14</t>
  </si>
  <si>
    <t>Возрождения, д.26</t>
  </si>
  <si>
    <t>Возрождения, д.28</t>
  </si>
  <si>
    <t>Возрождения, д.36</t>
  </si>
  <si>
    <t xml:space="preserve"> Д.Бедного, д.36</t>
  </si>
  <si>
    <t xml:space="preserve"> Д.Бедного, д.38</t>
  </si>
  <si>
    <t xml:space="preserve"> Д.Бедного, д.40</t>
  </si>
  <si>
    <t xml:space="preserve"> Д.Бедного, д.42</t>
  </si>
  <si>
    <t xml:space="preserve"> Д.Бедного, д.44</t>
  </si>
  <si>
    <t xml:space="preserve"> Д.Бедного, д.46</t>
  </si>
  <si>
    <t xml:space="preserve"> Д.Бедного, д.48</t>
  </si>
  <si>
    <t xml:space="preserve"> Д.Бедного, д.50</t>
  </si>
  <si>
    <t xml:space="preserve"> Д.Бедного, д.52</t>
  </si>
  <si>
    <t xml:space="preserve"> Д.Бедного, д.54</t>
  </si>
  <si>
    <t xml:space="preserve"> Д.Бедного, д.55</t>
  </si>
  <si>
    <t xml:space="preserve"> Д.Бедного, д.56</t>
  </si>
  <si>
    <t xml:space="preserve"> Д.Бедного, д.59</t>
  </si>
  <si>
    <t xml:space="preserve"> Д.Бедного, д.70</t>
  </si>
  <si>
    <t xml:space="preserve"> Д.Бедного, д.72</t>
  </si>
  <si>
    <t xml:space="preserve"> Д.Бедного, д.74</t>
  </si>
  <si>
    <t>Ивановская, д.12</t>
  </si>
  <si>
    <t xml:space="preserve"> Жуковского, д.5</t>
  </si>
  <si>
    <t xml:space="preserve"> Жуковского, д.11</t>
  </si>
  <si>
    <t xml:space="preserve"> Жуковского, д.20</t>
  </si>
  <si>
    <t xml:space="preserve"> Жуковского, д.23</t>
  </si>
  <si>
    <t xml:space="preserve"> Жуковского, д.24</t>
  </si>
  <si>
    <t xml:space="preserve"> Жуковского, д.25</t>
  </si>
  <si>
    <t>Колосова, д.18/42</t>
  </si>
  <si>
    <t>Колосова, д.19</t>
  </si>
  <si>
    <t>Колосова, д.20</t>
  </si>
  <si>
    <t>Колосова, д.22</t>
  </si>
  <si>
    <t>Колосова, д.36</t>
  </si>
  <si>
    <t>Колосова, д.44</t>
  </si>
  <si>
    <t>Мичурина, д.3</t>
  </si>
  <si>
    <t>Мичурина, д.5</t>
  </si>
  <si>
    <t>Мичурина, д.11</t>
  </si>
  <si>
    <t>Мичурина, д.13</t>
  </si>
  <si>
    <t>Мичурина, д.16</t>
  </si>
  <si>
    <t>Мичурина, д.9</t>
  </si>
  <si>
    <t>Попова, д.24</t>
  </si>
  <si>
    <t>Попова, д.25</t>
  </si>
  <si>
    <t>Попова, д.26</t>
  </si>
  <si>
    <t>Попова, д.28</t>
  </si>
  <si>
    <t>Соц.поселок, д.78</t>
  </si>
  <si>
    <t>Соц.поселок, д.88</t>
  </si>
  <si>
    <t>Хлебникова, д.22</t>
  </si>
  <si>
    <t>Тимирязева, д.2</t>
  </si>
  <si>
    <t>Тимирязева, д.7</t>
  </si>
  <si>
    <t>Тимирязева, д.9</t>
  </si>
  <si>
    <t>Тимирязева, д.11</t>
  </si>
  <si>
    <t>Тимирязева, д.13</t>
  </si>
  <si>
    <t>Тимирязева, д.14</t>
  </si>
  <si>
    <t>Тимирязева, д.15</t>
  </si>
  <si>
    <t>Тимирязева, д.16</t>
  </si>
  <si>
    <t>Тимирязева, д.17</t>
  </si>
  <si>
    <t>Тимирязева, д.18</t>
  </si>
  <si>
    <t>Тимирязева, д.22</t>
  </si>
  <si>
    <t>Тимирязева, д.23</t>
  </si>
  <si>
    <t>Тимирязева, д.24</t>
  </si>
  <si>
    <t>Тимирязева, д.29</t>
  </si>
  <si>
    <t>Тимирязева, д.31</t>
  </si>
  <si>
    <t>Тимирязева, д.12</t>
  </si>
  <si>
    <t>Тимирязева, д.41</t>
  </si>
  <si>
    <t>Тимирязева, д.47</t>
  </si>
  <si>
    <t>Тимирязева, д.49</t>
  </si>
  <si>
    <t>Попова, д.27</t>
  </si>
  <si>
    <t>Проверка</t>
  </si>
  <si>
    <t>Оплачено по нежилым помещениям</t>
  </si>
  <si>
    <t>Оплачено населению без кап.ремонта</t>
  </si>
  <si>
    <t>Эл.сети</t>
  </si>
  <si>
    <t>отмостка</t>
  </si>
  <si>
    <t>окна</t>
  </si>
  <si>
    <t>Сиситема отопления</t>
  </si>
  <si>
    <t>Утепление фасада</t>
  </si>
  <si>
    <t>Н/помещения</t>
  </si>
  <si>
    <t>Расходы</t>
  </si>
  <si>
    <t>Начислено за 2014 год</t>
  </si>
  <si>
    <t>перерасчет</t>
  </si>
  <si>
    <t>лест. Клетки</t>
  </si>
  <si>
    <t>Балконы</t>
  </si>
  <si>
    <t>ремонт козырьков</t>
  </si>
  <si>
    <t>Ремонт цоколя</t>
  </si>
  <si>
    <t>Ремонт  подвалов освещение</t>
  </si>
  <si>
    <t>канализ.</t>
  </si>
  <si>
    <t>цоколь</t>
  </si>
  <si>
    <t>козырек</t>
  </si>
  <si>
    <t>Оплачено за 2014 год</t>
  </si>
  <si>
    <t>Информация об исполнении управляющей компании договора управления за год по каждому многоквартирному дому</t>
  </si>
  <si>
    <t>Адрес МКД</t>
  </si>
  <si>
    <t xml:space="preserve">Долг на начало  2014 года </t>
  </si>
  <si>
    <t>Задолженность на конец  2014 года</t>
  </si>
  <si>
    <t xml:space="preserve">Расходы по каждому МКД </t>
  </si>
  <si>
    <t>Расходы  по текущему ремонту в МКД</t>
  </si>
  <si>
    <t>Расходы на благоустройство</t>
  </si>
  <si>
    <t>Капитальный ремонт, выполненный за счет денежных средств собственников помещений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</si>
</sst>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1" fillId="33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38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left"/>
    </xf>
    <xf numFmtId="2" fontId="0" fillId="33" borderId="0" xfId="0" applyNumberFormat="1" applyFill="1" applyBorder="1" applyAlignment="1">
      <alignment/>
    </xf>
    <xf numFmtId="0" fontId="40" fillId="33" borderId="10" xfId="0" applyFont="1" applyFill="1" applyBorder="1" applyAlignment="1">
      <alignment wrapText="1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2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6"/>
  <sheetViews>
    <sheetView tabSelected="1" zoomScalePageLayoutView="0" workbookViewId="0" topLeftCell="B1">
      <selection activeCell="AP3" sqref="AP3"/>
    </sheetView>
  </sheetViews>
  <sheetFormatPr defaultColWidth="9.140625" defaultRowHeight="15"/>
  <cols>
    <col min="1" max="1" width="5.7109375" style="4" customWidth="1"/>
    <col min="2" max="2" width="18.421875" style="0" customWidth="1"/>
    <col min="3" max="3" width="12.28125" style="8" customWidth="1"/>
    <col min="4" max="4" width="13.57421875" style="9" hidden="1" customWidth="1"/>
    <col min="5" max="5" width="8.140625" style="9" hidden="1" customWidth="1"/>
    <col min="6" max="6" width="10.7109375" style="9" hidden="1" customWidth="1"/>
    <col min="7" max="7" width="10.421875" style="9" hidden="1" customWidth="1"/>
    <col min="8" max="8" width="11.57421875" style="9" hidden="1" customWidth="1"/>
    <col min="9" max="9" width="10.28125" style="9" hidden="1" customWidth="1"/>
    <col min="10" max="10" width="13.140625" style="9" customWidth="1"/>
    <col min="11" max="11" width="14.140625" style="0" hidden="1" customWidth="1"/>
    <col min="12" max="13" width="9.140625" style="0" hidden="1" customWidth="1"/>
    <col min="14" max="14" width="7.28125" style="0" hidden="1" customWidth="1"/>
    <col min="15" max="15" width="11.7109375" style="0" hidden="1" customWidth="1"/>
    <col min="16" max="16" width="11.140625" style="0" hidden="1" customWidth="1"/>
    <col min="17" max="17" width="13.140625" style="0" customWidth="1"/>
    <col min="18" max="18" width="11.28125" style="0" hidden="1" customWidth="1"/>
    <col min="19" max="19" width="6.8515625" style="0" hidden="1" customWidth="1"/>
    <col min="20" max="20" width="11.140625" style="0" hidden="1" customWidth="1"/>
    <col min="21" max="21" width="10.57421875" style="0" hidden="1" customWidth="1"/>
    <col min="22" max="22" width="13.00390625" style="0" customWidth="1"/>
    <col min="23" max="23" width="13.7109375" style="0" hidden="1" customWidth="1"/>
    <col min="24" max="24" width="0.85546875" style="0" hidden="1" customWidth="1"/>
    <col min="25" max="25" width="9.57421875" style="0" hidden="1" customWidth="1"/>
    <col min="26" max="26" width="12.8515625" style="0" hidden="1" customWidth="1"/>
    <col min="27" max="27" width="12.8515625" style="0" customWidth="1"/>
    <col min="28" max="28" width="13.28125" style="0" customWidth="1"/>
    <col min="29" max="29" width="14.57421875" style="0" hidden="1" customWidth="1"/>
    <col min="30" max="30" width="11.421875" style="0" hidden="1" customWidth="1"/>
    <col min="31" max="38" width="9.140625" style="0" hidden="1" customWidth="1"/>
    <col min="40" max="40" width="11.140625" style="0" customWidth="1"/>
    <col min="41" max="41" width="11.00390625" style="0" customWidth="1"/>
    <col min="42" max="42" width="16.7109375" style="0" customWidth="1"/>
  </cols>
  <sheetData>
    <row r="1" spans="2:42" ht="15">
      <c r="B1" s="26" t="s">
        <v>99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3" spans="1:43" s="14" customFormat="1" ht="72.75" customHeight="1">
      <c r="A3" s="11" t="s">
        <v>0</v>
      </c>
      <c r="B3" s="5" t="s">
        <v>100</v>
      </c>
      <c r="C3" s="6" t="s">
        <v>101</v>
      </c>
      <c r="D3" s="6" t="s">
        <v>1</v>
      </c>
      <c r="E3" s="6" t="s">
        <v>2</v>
      </c>
      <c r="F3" s="6" t="s">
        <v>3</v>
      </c>
      <c r="G3" s="6" t="s">
        <v>89</v>
      </c>
      <c r="H3" s="6" t="s">
        <v>5</v>
      </c>
      <c r="I3" s="6" t="s">
        <v>6</v>
      </c>
      <c r="J3" s="6" t="s">
        <v>88</v>
      </c>
      <c r="K3" s="1" t="s">
        <v>7</v>
      </c>
      <c r="L3" s="1" t="s">
        <v>2</v>
      </c>
      <c r="M3" s="1" t="s">
        <v>3</v>
      </c>
      <c r="N3" s="1" t="s">
        <v>4</v>
      </c>
      <c r="O3" s="1" t="s">
        <v>80</v>
      </c>
      <c r="P3" s="1" t="s">
        <v>79</v>
      </c>
      <c r="Q3" s="1" t="s">
        <v>98</v>
      </c>
      <c r="R3" s="1" t="s">
        <v>8</v>
      </c>
      <c r="S3" s="1" t="s">
        <v>2</v>
      </c>
      <c r="T3" s="1" t="s">
        <v>3</v>
      </c>
      <c r="U3" s="1" t="s">
        <v>86</v>
      </c>
      <c r="V3" s="1" t="s">
        <v>102</v>
      </c>
      <c r="W3" s="1" t="s">
        <v>89</v>
      </c>
      <c r="X3" s="1" t="s">
        <v>78</v>
      </c>
      <c r="Y3" s="1" t="s">
        <v>90</v>
      </c>
      <c r="Z3" s="1" t="s">
        <v>87</v>
      </c>
      <c r="AA3" s="1" t="s">
        <v>103</v>
      </c>
      <c r="AB3" s="1" t="s">
        <v>104</v>
      </c>
      <c r="AC3" s="1" t="s">
        <v>9</v>
      </c>
      <c r="AD3" s="1" t="s">
        <v>10</v>
      </c>
      <c r="AE3" s="1" t="s">
        <v>94</v>
      </c>
      <c r="AF3" s="1" t="s">
        <v>11</v>
      </c>
      <c r="AG3" s="1" t="s">
        <v>81</v>
      </c>
      <c r="AH3" s="1" t="s">
        <v>84</v>
      </c>
      <c r="AI3" s="1" t="s">
        <v>91</v>
      </c>
      <c r="AJ3" s="1" t="s">
        <v>92</v>
      </c>
      <c r="AK3" s="1" t="s">
        <v>85</v>
      </c>
      <c r="AL3" s="1" t="s">
        <v>93</v>
      </c>
      <c r="AM3" s="23" t="s">
        <v>105</v>
      </c>
      <c r="AN3" s="24"/>
      <c r="AO3" s="25"/>
      <c r="AP3" s="22" t="s">
        <v>106</v>
      </c>
      <c r="AQ3" s="1"/>
    </row>
    <row r="4" spans="1:43" s="14" customFormat="1" ht="15">
      <c r="A4" s="11">
        <v>1</v>
      </c>
      <c r="B4" s="2" t="s">
        <v>12</v>
      </c>
      <c r="C4" s="7">
        <v>48344.48</v>
      </c>
      <c r="D4" s="7">
        <v>487051.56</v>
      </c>
      <c r="E4" s="7"/>
      <c r="F4" s="7"/>
      <c r="G4" s="7"/>
      <c r="H4" s="7">
        <f aca="true" t="shared" si="0" ref="H4:H12">D4-E4-F4-G4</f>
        <v>487051.56</v>
      </c>
      <c r="I4" s="7"/>
      <c r="J4" s="7">
        <f aca="true" t="shared" si="1" ref="J4:J10">H4+I4</f>
        <v>487051.56</v>
      </c>
      <c r="K4" s="5">
        <v>432151.22</v>
      </c>
      <c r="L4" s="5"/>
      <c r="M4" s="5">
        <v>703.93</v>
      </c>
      <c r="N4" s="5"/>
      <c r="O4" s="5">
        <f aca="true" t="shared" si="2" ref="O4:O69">K4-L4-M4-N4</f>
        <v>431447.29</v>
      </c>
      <c r="P4" s="5"/>
      <c r="Q4" s="5">
        <f aca="true" t="shared" si="3" ref="Q4:Q69">O4+P4</f>
        <v>431447.29</v>
      </c>
      <c r="R4" s="5">
        <v>105806.8</v>
      </c>
      <c r="S4" s="5"/>
      <c r="T4" s="5">
        <v>1858.05</v>
      </c>
      <c r="U4" s="5"/>
      <c r="V4" s="5">
        <f aca="true" t="shared" si="4" ref="V4:V69">R4-S4-T4+U4</f>
        <v>103948.75</v>
      </c>
      <c r="W4" s="5"/>
      <c r="X4" s="5">
        <f aca="true" t="shared" si="5" ref="X4:X10">C4+J4-Q4</f>
        <v>103948.75000000006</v>
      </c>
      <c r="Y4" s="5"/>
      <c r="Z4" s="13">
        <f>27406909.36/28743109.23*J4</f>
        <v>464409.67300205334</v>
      </c>
      <c r="AA4" s="13">
        <f>Z4+AB4+AM4+AN4+AO4</f>
        <v>483117.5563993666</v>
      </c>
      <c r="AB4" s="13">
        <f>AC4+AD4+AE4+AF4+AG4+AH4+AI4+AJ4+AK4+AL4</f>
        <v>0</v>
      </c>
      <c r="AC4" s="5"/>
      <c r="AD4" s="5"/>
      <c r="AE4" s="5"/>
      <c r="AF4" s="5"/>
      <c r="AG4" s="5"/>
      <c r="AH4" s="5"/>
      <c r="AI4" s="5"/>
      <c r="AJ4" s="5"/>
      <c r="AK4" s="13"/>
      <c r="AL4" s="13"/>
      <c r="AM4" s="5">
        <v>1705.33</v>
      </c>
      <c r="AN4" s="5"/>
      <c r="AO4" s="13">
        <f>1003397.36/28743109.23*J4</f>
        <v>17002.553397313222</v>
      </c>
      <c r="AP4" s="5"/>
      <c r="AQ4" s="5"/>
    </row>
    <row r="5" spans="1:43" s="14" customFormat="1" ht="15">
      <c r="A5" s="11">
        <v>2</v>
      </c>
      <c r="B5" s="2" t="s">
        <v>13</v>
      </c>
      <c r="C5" s="7">
        <v>64426.69</v>
      </c>
      <c r="D5" s="7">
        <v>671762.13</v>
      </c>
      <c r="E5" s="7"/>
      <c r="F5" s="7"/>
      <c r="G5" s="7"/>
      <c r="H5" s="7">
        <f t="shared" si="0"/>
        <v>671762.13</v>
      </c>
      <c r="I5" s="7"/>
      <c r="J5" s="7">
        <f t="shared" si="1"/>
        <v>671762.13</v>
      </c>
      <c r="K5" s="5">
        <v>663306.02</v>
      </c>
      <c r="L5" s="5"/>
      <c r="M5" s="5"/>
      <c r="N5" s="5"/>
      <c r="O5" s="5">
        <f t="shared" si="2"/>
        <v>663306.02</v>
      </c>
      <c r="P5" s="5"/>
      <c r="Q5" s="5">
        <f t="shared" si="3"/>
        <v>663306.02</v>
      </c>
      <c r="R5" s="5">
        <v>72882.8</v>
      </c>
      <c r="S5" s="5"/>
      <c r="T5" s="5"/>
      <c r="U5" s="5"/>
      <c r="V5" s="5">
        <f t="shared" si="4"/>
        <v>72882.8</v>
      </c>
      <c r="W5" s="5"/>
      <c r="X5" s="5">
        <f t="shared" si="5"/>
        <v>72882.80000000005</v>
      </c>
      <c r="Y5" s="5"/>
      <c r="Z5" s="13">
        <f aca="true" t="shared" si="6" ref="Z5:Z68">27406909.36/28743109.23*J5</f>
        <v>640533.4809490454</v>
      </c>
      <c r="AA5" s="13">
        <f aca="true" t="shared" si="7" ref="AA5:AA68">Z5+AB5+AM5+AN5+AO5</f>
        <v>669138.9623670051</v>
      </c>
      <c r="AB5" s="13">
        <f aca="true" t="shared" si="8" ref="AB5:AB68">AC5+AD5+AE5+AF5+AG5+AH5+AI5+AJ5+AK5+AL5</f>
        <v>0</v>
      </c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>
        <v>5154.84</v>
      </c>
      <c r="AO5" s="13">
        <f aca="true" t="shared" si="9" ref="AO5:AO68">1003397.36/28743109.23*J5</f>
        <v>23450.641417959665</v>
      </c>
      <c r="AP5" s="5"/>
      <c r="AQ5" s="5"/>
    </row>
    <row r="6" spans="1:43" s="14" customFormat="1" ht="15">
      <c r="A6" s="11">
        <v>3</v>
      </c>
      <c r="B6" s="2" t="s">
        <v>14</v>
      </c>
      <c r="C6" s="7">
        <v>57972.01</v>
      </c>
      <c r="D6" s="7">
        <v>595650.72</v>
      </c>
      <c r="E6" s="7"/>
      <c r="F6" s="7"/>
      <c r="G6" s="7"/>
      <c r="H6" s="7">
        <f t="shared" si="0"/>
        <v>595650.72</v>
      </c>
      <c r="I6" s="7"/>
      <c r="J6" s="7">
        <f t="shared" si="1"/>
        <v>595650.72</v>
      </c>
      <c r="K6" s="5">
        <v>566456.72</v>
      </c>
      <c r="L6" s="5"/>
      <c r="M6" s="5"/>
      <c r="N6" s="5"/>
      <c r="O6" s="5">
        <f t="shared" si="2"/>
        <v>566456.72</v>
      </c>
      <c r="P6" s="5"/>
      <c r="Q6" s="5">
        <f t="shared" si="3"/>
        <v>566456.72</v>
      </c>
      <c r="R6" s="5">
        <v>87166.01</v>
      </c>
      <c r="S6" s="5"/>
      <c r="T6" s="5"/>
      <c r="U6" s="5"/>
      <c r="V6" s="5">
        <f t="shared" si="4"/>
        <v>87166.01</v>
      </c>
      <c r="W6" s="5"/>
      <c r="X6" s="5">
        <f t="shared" si="5"/>
        <v>87166.01000000001</v>
      </c>
      <c r="Y6" s="5"/>
      <c r="Z6" s="13">
        <f t="shared" si="6"/>
        <v>567960.3122483329</v>
      </c>
      <c r="AA6" s="13">
        <f t="shared" si="7"/>
        <v>618734.2694392637</v>
      </c>
      <c r="AB6" s="13">
        <f t="shared" si="8"/>
        <v>28016</v>
      </c>
      <c r="AC6" s="5">
        <v>28016</v>
      </c>
      <c r="AD6" s="5"/>
      <c r="AE6" s="5"/>
      <c r="AF6" s="5"/>
      <c r="AG6" s="5"/>
      <c r="AH6" s="5"/>
      <c r="AI6" s="5"/>
      <c r="AJ6" s="5"/>
      <c r="AK6" s="5"/>
      <c r="AL6" s="5"/>
      <c r="AM6" s="5">
        <v>1964.3</v>
      </c>
      <c r="AN6" s="5"/>
      <c r="AO6" s="13">
        <f t="shared" si="9"/>
        <v>20793.657190930808</v>
      </c>
      <c r="AP6" s="5"/>
      <c r="AQ6" s="5"/>
    </row>
    <row r="7" spans="1:43" s="14" customFormat="1" ht="15">
      <c r="A7" s="11">
        <v>4</v>
      </c>
      <c r="B7" s="2" t="s">
        <v>15</v>
      </c>
      <c r="C7" s="7">
        <v>8000.96</v>
      </c>
      <c r="D7" s="7">
        <v>483490.44</v>
      </c>
      <c r="E7" s="7"/>
      <c r="F7" s="7"/>
      <c r="G7" s="7"/>
      <c r="H7" s="7">
        <f t="shared" si="0"/>
        <v>483490.44</v>
      </c>
      <c r="I7" s="7"/>
      <c r="J7" s="7">
        <f t="shared" si="1"/>
        <v>483490.44</v>
      </c>
      <c r="K7" s="5">
        <v>481587.82</v>
      </c>
      <c r="L7" s="5"/>
      <c r="M7" s="5">
        <v>504.9</v>
      </c>
      <c r="N7" s="5"/>
      <c r="O7" s="5">
        <f t="shared" si="2"/>
        <v>481082.92</v>
      </c>
      <c r="P7" s="5"/>
      <c r="Q7" s="5">
        <f t="shared" si="3"/>
        <v>481082.92</v>
      </c>
      <c r="R7" s="5">
        <v>10408.48</v>
      </c>
      <c r="S7" s="5"/>
      <c r="T7" s="5"/>
      <c r="U7" s="5"/>
      <c r="V7" s="5">
        <f t="shared" si="4"/>
        <v>10408.48</v>
      </c>
      <c r="W7" s="5"/>
      <c r="X7" s="5">
        <f t="shared" si="5"/>
        <v>10408.48000000004</v>
      </c>
      <c r="Y7" s="5"/>
      <c r="Z7" s="13">
        <f t="shared" si="6"/>
        <v>461014.1011354504</v>
      </c>
      <c r="AA7" s="13">
        <f t="shared" si="7"/>
        <v>477892.33887929516</v>
      </c>
      <c r="AB7" s="13">
        <f t="shared" si="8"/>
        <v>0</v>
      </c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13">
        <f t="shared" si="9"/>
        <v>16878.237743844747</v>
      </c>
      <c r="AP7" s="5"/>
      <c r="AQ7" s="5"/>
    </row>
    <row r="8" spans="1:43" s="14" customFormat="1" ht="15">
      <c r="A8" s="11">
        <v>5</v>
      </c>
      <c r="B8" s="2" t="s">
        <v>16</v>
      </c>
      <c r="C8" s="7">
        <v>29499.16</v>
      </c>
      <c r="D8" s="7">
        <v>394490.64</v>
      </c>
      <c r="E8" s="7"/>
      <c r="F8" s="7"/>
      <c r="G8" s="7"/>
      <c r="H8" s="7">
        <f t="shared" si="0"/>
        <v>394490.64</v>
      </c>
      <c r="I8" s="7"/>
      <c r="J8" s="7">
        <f t="shared" si="1"/>
        <v>394490.64</v>
      </c>
      <c r="K8" s="5">
        <v>380641.31</v>
      </c>
      <c r="L8" s="5"/>
      <c r="M8" s="5">
        <v>4.71</v>
      </c>
      <c r="N8" s="5"/>
      <c r="O8" s="5">
        <f t="shared" si="2"/>
        <v>380636.6</v>
      </c>
      <c r="P8" s="5"/>
      <c r="Q8" s="5">
        <f t="shared" si="3"/>
        <v>380636.6</v>
      </c>
      <c r="R8" s="5">
        <v>44408.44</v>
      </c>
      <c r="S8" s="5"/>
      <c r="T8" s="5">
        <v>1055.24</v>
      </c>
      <c r="U8" s="5"/>
      <c r="V8" s="5">
        <f t="shared" si="4"/>
        <v>43353.200000000004</v>
      </c>
      <c r="W8" s="5"/>
      <c r="X8" s="5">
        <f t="shared" si="5"/>
        <v>43353.20000000001</v>
      </c>
      <c r="Y8" s="5"/>
      <c r="Z8" s="13">
        <f t="shared" si="6"/>
        <v>376151.6935183839</v>
      </c>
      <c r="AA8" s="13">
        <f t="shared" si="7"/>
        <v>475358.25436339807</v>
      </c>
      <c r="AB8" s="13">
        <f t="shared" si="8"/>
        <v>84048</v>
      </c>
      <c r="AC8" s="5">
        <v>84048</v>
      </c>
      <c r="AD8" s="5"/>
      <c r="AE8" s="5"/>
      <c r="AF8" s="5"/>
      <c r="AG8" s="5"/>
      <c r="AH8" s="5"/>
      <c r="AI8" s="5"/>
      <c r="AJ8" s="5"/>
      <c r="AK8" s="5"/>
      <c r="AL8" s="5"/>
      <c r="AM8" s="5">
        <v>1387.23</v>
      </c>
      <c r="AN8" s="5"/>
      <c r="AO8" s="13">
        <f t="shared" si="9"/>
        <v>13771.330845014167</v>
      </c>
      <c r="AP8" s="5"/>
      <c r="AQ8" s="5"/>
    </row>
    <row r="9" spans="1:43" s="14" customFormat="1" ht="15">
      <c r="A9" s="11">
        <v>6</v>
      </c>
      <c r="B9" s="2" t="s">
        <v>17</v>
      </c>
      <c r="C9" s="7">
        <v>104657.42</v>
      </c>
      <c r="D9" s="7">
        <v>547804.62</v>
      </c>
      <c r="E9" s="7"/>
      <c r="F9" s="7"/>
      <c r="G9" s="7"/>
      <c r="H9" s="7">
        <f t="shared" si="0"/>
        <v>547804.62</v>
      </c>
      <c r="I9" s="7"/>
      <c r="J9" s="7">
        <f t="shared" si="1"/>
        <v>547804.62</v>
      </c>
      <c r="K9" s="5">
        <v>520573.94</v>
      </c>
      <c r="L9" s="5">
        <v>33.47</v>
      </c>
      <c r="M9" s="5">
        <v>1231.08</v>
      </c>
      <c r="N9" s="5"/>
      <c r="O9" s="5">
        <f t="shared" si="2"/>
        <v>519309.39</v>
      </c>
      <c r="P9" s="5"/>
      <c r="Q9" s="5">
        <f t="shared" si="3"/>
        <v>519309.39</v>
      </c>
      <c r="R9" s="5">
        <v>137334.76</v>
      </c>
      <c r="S9" s="5"/>
      <c r="T9" s="5">
        <v>4182.11</v>
      </c>
      <c r="U9" s="5"/>
      <c r="V9" s="5">
        <f t="shared" si="4"/>
        <v>133152.65000000002</v>
      </c>
      <c r="W9" s="5"/>
      <c r="X9" s="5">
        <f t="shared" si="5"/>
        <v>133152.65000000002</v>
      </c>
      <c r="Y9" s="5"/>
      <c r="Z9" s="13">
        <f t="shared" si="6"/>
        <v>522338.46544545324</v>
      </c>
      <c r="AA9" s="13">
        <f t="shared" si="7"/>
        <v>671685.856206885</v>
      </c>
      <c r="AB9" s="13">
        <f t="shared" si="8"/>
        <v>130224</v>
      </c>
      <c r="AC9" s="5">
        <v>112224</v>
      </c>
      <c r="AD9" s="5"/>
      <c r="AE9" s="5"/>
      <c r="AF9" s="5"/>
      <c r="AG9" s="5"/>
      <c r="AH9" s="5"/>
      <c r="AI9" s="5">
        <v>18000</v>
      </c>
      <c r="AJ9" s="5"/>
      <c r="AK9" s="5"/>
      <c r="AL9" s="5"/>
      <c r="AM9" s="5"/>
      <c r="AN9" s="5"/>
      <c r="AO9" s="13">
        <f t="shared" si="9"/>
        <v>19123.390761431663</v>
      </c>
      <c r="AP9" s="5"/>
      <c r="AQ9" s="5"/>
    </row>
    <row r="10" spans="1:43" s="14" customFormat="1" ht="15">
      <c r="A10" s="11">
        <v>7</v>
      </c>
      <c r="B10" s="2" t="s">
        <v>18</v>
      </c>
      <c r="C10" s="7">
        <v>177781.29</v>
      </c>
      <c r="D10" s="7">
        <v>591622.74</v>
      </c>
      <c r="E10" s="7"/>
      <c r="F10" s="7"/>
      <c r="G10" s="7"/>
      <c r="H10" s="7">
        <f t="shared" si="0"/>
        <v>591622.74</v>
      </c>
      <c r="I10" s="7"/>
      <c r="J10" s="7">
        <f t="shared" si="1"/>
        <v>591622.74</v>
      </c>
      <c r="K10" s="5">
        <v>569213.1</v>
      </c>
      <c r="L10" s="5">
        <v>43.82</v>
      </c>
      <c r="M10" s="5">
        <v>5661.7</v>
      </c>
      <c r="N10" s="5"/>
      <c r="O10" s="5">
        <f t="shared" si="2"/>
        <v>563507.5800000001</v>
      </c>
      <c r="P10" s="5"/>
      <c r="Q10" s="5">
        <f t="shared" si="3"/>
        <v>563507.5800000001</v>
      </c>
      <c r="R10" s="5">
        <v>221070.67</v>
      </c>
      <c r="S10" s="5"/>
      <c r="T10" s="5">
        <v>15174.22</v>
      </c>
      <c r="U10" s="5"/>
      <c r="V10" s="5">
        <f t="shared" si="4"/>
        <v>205896.45</v>
      </c>
      <c r="W10" s="5"/>
      <c r="X10" s="5">
        <f t="shared" si="5"/>
        <v>205896.44999999995</v>
      </c>
      <c r="Y10" s="5"/>
      <c r="Z10" s="13">
        <f t="shared" si="6"/>
        <v>564119.5836103653</v>
      </c>
      <c r="AA10" s="13">
        <f t="shared" si="7"/>
        <v>584772.6274645206</v>
      </c>
      <c r="AB10" s="13">
        <f t="shared" si="8"/>
        <v>0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13">
        <f t="shared" si="9"/>
        <v>20653.043854155312</v>
      </c>
      <c r="AP10" s="5"/>
      <c r="AQ10" s="5"/>
    </row>
    <row r="11" spans="1:43" s="14" customFormat="1" ht="15">
      <c r="A11" s="11">
        <v>8</v>
      </c>
      <c r="B11" s="2" t="s">
        <v>19</v>
      </c>
      <c r="C11" s="7">
        <v>41838.39</v>
      </c>
      <c r="D11" s="7">
        <v>223402.2</v>
      </c>
      <c r="E11" s="7"/>
      <c r="F11" s="7"/>
      <c r="G11" s="7"/>
      <c r="H11" s="7">
        <f t="shared" si="0"/>
        <v>223402.2</v>
      </c>
      <c r="I11" s="7">
        <v>11185.2</v>
      </c>
      <c r="J11" s="7">
        <f>SUM(H11:I11)</f>
        <v>234587.40000000002</v>
      </c>
      <c r="K11" s="5">
        <v>215471.14</v>
      </c>
      <c r="L11" s="5">
        <v>4.12</v>
      </c>
      <c r="M11" s="5"/>
      <c r="N11" s="5"/>
      <c r="O11" s="5">
        <f t="shared" si="2"/>
        <v>215467.02000000002</v>
      </c>
      <c r="P11" s="5">
        <v>11185.2</v>
      </c>
      <c r="Q11" s="5">
        <f t="shared" si="3"/>
        <v>226652.22000000003</v>
      </c>
      <c r="R11" s="5">
        <v>49773.57</v>
      </c>
      <c r="S11" s="5"/>
      <c r="T11" s="5"/>
      <c r="U11" s="5"/>
      <c r="V11" s="5">
        <f t="shared" si="4"/>
        <v>49773.57</v>
      </c>
      <c r="W11" s="5">
        <v>3.52</v>
      </c>
      <c r="X11" s="5">
        <f>C11+J11-Q11+W11</f>
        <v>49777.090000000004</v>
      </c>
      <c r="Y11" s="5"/>
      <c r="Z11" s="13">
        <f t="shared" si="6"/>
        <v>223681.98086543835</v>
      </c>
      <c r="AA11" s="13">
        <f t="shared" si="7"/>
        <v>277800.2663630544</v>
      </c>
      <c r="AB11" s="13">
        <f t="shared" si="8"/>
        <v>15000</v>
      </c>
      <c r="AC11" s="5"/>
      <c r="AD11" s="5"/>
      <c r="AE11" s="5"/>
      <c r="AF11" s="5"/>
      <c r="AG11" s="5"/>
      <c r="AH11" s="5"/>
      <c r="AI11" s="5"/>
      <c r="AJ11" s="5">
        <v>15000</v>
      </c>
      <c r="AK11" s="5"/>
      <c r="AL11" s="5"/>
      <c r="AM11" s="5"/>
      <c r="AN11" s="5">
        <v>30929.04</v>
      </c>
      <c r="AO11" s="13">
        <f t="shared" si="9"/>
        <v>8189.245497616056</v>
      </c>
      <c r="AP11" s="5"/>
      <c r="AQ11" s="5"/>
    </row>
    <row r="12" spans="1:43" s="14" customFormat="1" ht="15">
      <c r="A12" s="11">
        <v>9</v>
      </c>
      <c r="B12" s="2" t="s">
        <v>20</v>
      </c>
      <c r="C12" s="7">
        <v>8716.72</v>
      </c>
      <c r="D12" s="7">
        <v>239883.72</v>
      </c>
      <c r="E12" s="7"/>
      <c r="F12" s="7"/>
      <c r="G12" s="7"/>
      <c r="H12" s="7">
        <f t="shared" si="0"/>
        <v>239883.72</v>
      </c>
      <c r="I12" s="7"/>
      <c r="J12" s="7">
        <f>H12+I12</f>
        <v>239883.72</v>
      </c>
      <c r="K12" s="5">
        <v>237449.55</v>
      </c>
      <c r="L12" s="5"/>
      <c r="M12" s="5">
        <v>672.64</v>
      </c>
      <c r="N12" s="5"/>
      <c r="O12" s="5">
        <f t="shared" si="2"/>
        <v>236776.90999999997</v>
      </c>
      <c r="P12" s="5"/>
      <c r="Q12" s="5">
        <f t="shared" si="3"/>
        <v>236776.90999999997</v>
      </c>
      <c r="R12" s="5">
        <v>11823.53</v>
      </c>
      <c r="S12" s="5"/>
      <c r="T12" s="5"/>
      <c r="U12" s="5"/>
      <c r="V12" s="5">
        <f t="shared" si="4"/>
        <v>11823.53</v>
      </c>
      <c r="W12" s="5"/>
      <c r="X12" s="5">
        <f aca="true" t="shared" si="10" ref="X12:X69">C12+J12-Q12+W12</f>
        <v>11823.530000000028</v>
      </c>
      <c r="Y12" s="5"/>
      <c r="Z12" s="13">
        <f t="shared" si="6"/>
        <v>228732.08734557</v>
      </c>
      <c r="AA12" s="13">
        <f t="shared" si="7"/>
        <v>252106.22284458397</v>
      </c>
      <c r="AB12" s="13">
        <f t="shared" si="8"/>
        <v>15000</v>
      </c>
      <c r="AC12" s="5"/>
      <c r="AD12" s="5"/>
      <c r="AE12" s="5"/>
      <c r="AF12" s="5"/>
      <c r="AG12" s="5"/>
      <c r="AH12" s="5"/>
      <c r="AI12" s="5"/>
      <c r="AJ12" s="5">
        <v>15000</v>
      </c>
      <c r="AK12" s="5"/>
      <c r="AL12" s="5"/>
      <c r="AM12" s="5"/>
      <c r="AN12" s="5"/>
      <c r="AO12" s="13">
        <f t="shared" si="9"/>
        <v>8374.135499013973</v>
      </c>
      <c r="AP12" s="5"/>
      <c r="AQ12" s="5"/>
    </row>
    <row r="13" spans="1:43" s="14" customFormat="1" ht="15">
      <c r="A13" s="11">
        <v>10</v>
      </c>
      <c r="B13" s="2" t="s">
        <v>21</v>
      </c>
      <c r="C13" s="7">
        <v>68576.17</v>
      </c>
      <c r="D13" s="7">
        <v>221826.08</v>
      </c>
      <c r="E13" s="7"/>
      <c r="F13" s="7"/>
      <c r="G13" s="7"/>
      <c r="H13" s="7">
        <v>219509.1</v>
      </c>
      <c r="I13" s="7">
        <v>11365.12</v>
      </c>
      <c r="J13" s="7">
        <f>SUM(H13:I13)</f>
        <v>230874.22</v>
      </c>
      <c r="K13" s="5">
        <v>227153.81</v>
      </c>
      <c r="L13" s="5">
        <v>0.2</v>
      </c>
      <c r="M13" s="5">
        <v>1859.25</v>
      </c>
      <c r="N13" s="5"/>
      <c r="O13" s="5">
        <f t="shared" si="2"/>
        <v>225294.36</v>
      </c>
      <c r="P13" s="5">
        <v>6426.08</v>
      </c>
      <c r="Q13" s="5">
        <f t="shared" si="3"/>
        <v>231720.43999999997</v>
      </c>
      <c r="R13" s="5">
        <v>66849.7</v>
      </c>
      <c r="S13" s="5"/>
      <c r="T13" s="5">
        <v>3390.57</v>
      </c>
      <c r="U13" s="5">
        <v>5834.4</v>
      </c>
      <c r="V13" s="5">
        <f t="shared" si="4"/>
        <v>69293.53</v>
      </c>
      <c r="W13" s="5">
        <v>1563.58</v>
      </c>
      <c r="X13" s="5">
        <f t="shared" si="10"/>
        <v>69293.53000000004</v>
      </c>
      <c r="Y13" s="5">
        <v>-753.4</v>
      </c>
      <c r="Z13" s="13">
        <f t="shared" si="6"/>
        <v>220141.41791231328</v>
      </c>
      <c r="AA13" s="13">
        <f t="shared" si="7"/>
        <v>500920.0394719137</v>
      </c>
      <c r="AB13" s="13">
        <f t="shared" si="8"/>
        <v>272719</v>
      </c>
      <c r="AC13" s="5"/>
      <c r="AD13" s="5">
        <v>239719</v>
      </c>
      <c r="AE13" s="5"/>
      <c r="AF13" s="5"/>
      <c r="AG13" s="5"/>
      <c r="AH13" s="5"/>
      <c r="AI13" s="5">
        <v>18000</v>
      </c>
      <c r="AJ13" s="5">
        <v>15000</v>
      </c>
      <c r="AK13" s="5"/>
      <c r="AL13" s="5"/>
      <c r="AM13" s="5"/>
      <c r="AN13" s="5"/>
      <c r="AO13" s="13">
        <f t="shared" si="9"/>
        <v>8059.621559600467</v>
      </c>
      <c r="AP13" s="5"/>
      <c r="AQ13" s="5"/>
    </row>
    <row r="14" spans="1:43" s="14" customFormat="1" ht="15">
      <c r="A14" s="11">
        <v>11</v>
      </c>
      <c r="B14" s="2" t="s">
        <v>22</v>
      </c>
      <c r="C14" s="7">
        <v>76454.67</v>
      </c>
      <c r="D14" s="7">
        <v>410709.04</v>
      </c>
      <c r="E14" s="7"/>
      <c r="F14" s="7"/>
      <c r="G14" s="7"/>
      <c r="H14" s="7">
        <v>409135.71</v>
      </c>
      <c r="I14" s="7"/>
      <c r="J14" s="7">
        <v>409135.71</v>
      </c>
      <c r="K14" s="5">
        <v>391874.29</v>
      </c>
      <c r="L14" s="5">
        <v>0.01</v>
      </c>
      <c r="M14" s="5">
        <v>1791.54</v>
      </c>
      <c r="N14" s="5"/>
      <c r="O14" s="5">
        <f t="shared" si="2"/>
        <v>390082.74</v>
      </c>
      <c r="P14" s="5"/>
      <c r="Q14" s="5">
        <f t="shared" si="3"/>
        <v>390082.74</v>
      </c>
      <c r="R14" s="5">
        <v>99050.43</v>
      </c>
      <c r="S14" s="5"/>
      <c r="T14" s="5">
        <v>3366.45</v>
      </c>
      <c r="U14" s="5"/>
      <c r="V14" s="5">
        <f t="shared" si="4"/>
        <v>95683.98</v>
      </c>
      <c r="W14" s="5">
        <v>176.34</v>
      </c>
      <c r="X14" s="5">
        <f t="shared" si="10"/>
        <v>95683.98000000001</v>
      </c>
      <c r="Y14" s="5">
        <v>-1396.99</v>
      </c>
      <c r="Z14" s="13">
        <f t="shared" si="6"/>
        <v>390115.9484933442</v>
      </c>
      <c r="AA14" s="13">
        <f t="shared" si="7"/>
        <v>482998.52620651823</v>
      </c>
      <c r="AB14" s="13">
        <f t="shared" si="8"/>
        <v>78600</v>
      </c>
      <c r="AC14" s="5"/>
      <c r="AD14" s="5"/>
      <c r="AE14" s="5"/>
      <c r="AF14" s="5"/>
      <c r="AG14" s="5"/>
      <c r="AH14" s="5"/>
      <c r="AI14" s="5"/>
      <c r="AJ14" s="5">
        <v>15000</v>
      </c>
      <c r="AK14" s="5">
        <v>63600</v>
      </c>
      <c r="AL14" s="5"/>
      <c r="AM14" s="5"/>
      <c r="AN14" s="5"/>
      <c r="AO14" s="13">
        <f t="shared" si="9"/>
        <v>14282.57771317406</v>
      </c>
      <c r="AP14" s="5">
        <v>88323</v>
      </c>
      <c r="AQ14" s="5" t="s">
        <v>83</v>
      </c>
    </row>
    <row r="15" spans="1:43" s="14" customFormat="1" ht="15">
      <c r="A15" s="11">
        <v>12</v>
      </c>
      <c r="B15" s="2" t="s">
        <v>23</v>
      </c>
      <c r="C15" s="7">
        <v>124545.43</v>
      </c>
      <c r="D15" s="7">
        <v>553846.59</v>
      </c>
      <c r="E15" s="7"/>
      <c r="F15" s="7"/>
      <c r="G15" s="7"/>
      <c r="H15" s="7">
        <v>552781.8</v>
      </c>
      <c r="I15" s="7">
        <v>21106.2</v>
      </c>
      <c r="J15" s="7">
        <f>SUM(H15:I15)</f>
        <v>573888</v>
      </c>
      <c r="K15" s="5">
        <v>539349.03</v>
      </c>
      <c r="L15" s="5">
        <v>155.78</v>
      </c>
      <c r="M15" s="5">
        <v>1237.49</v>
      </c>
      <c r="N15" s="5"/>
      <c r="O15" s="5">
        <f t="shared" si="2"/>
        <v>537955.76</v>
      </c>
      <c r="P15" s="5">
        <v>15829.65</v>
      </c>
      <c r="Q15" s="5">
        <f t="shared" si="3"/>
        <v>553785.41</v>
      </c>
      <c r="R15" s="5">
        <v>125690.87</v>
      </c>
      <c r="S15" s="5"/>
      <c r="T15" s="5">
        <v>2189.55</v>
      </c>
      <c r="U15" s="5">
        <v>15678.55</v>
      </c>
      <c r="V15" s="5">
        <f t="shared" si="4"/>
        <v>139179.87</v>
      </c>
      <c r="W15" s="5">
        <v>1064.79</v>
      </c>
      <c r="X15" s="5">
        <f t="shared" si="10"/>
        <v>145712.8099999999</v>
      </c>
      <c r="Y15" s="5">
        <v>-6532.48</v>
      </c>
      <c r="Z15" s="13">
        <f t="shared" si="6"/>
        <v>547209.2901618103</v>
      </c>
      <c r="AA15" s="13">
        <f t="shared" si="7"/>
        <v>609801.2294106187</v>
      </c>
      <c r="AB15" s="13">
        <f t="shared" si="8"/>
        <v>42558</v>
      </c>
      <c r="AC15" s="5"/>
      <c r="AD15" s="5"/>
      <c r="AE15" s="5"/>
      <c r="AF15" s="5"/>
      <c r="AG15" s="5"/>
      <c r="AH15" s="5">
        <v>42558</v>
      </c>
      <c r="AI15" s="5"/>
      <c r="AJ15" s="5"/>
      <c r="AK15" s="5"/>
      <c r="AL15" s="5"/>
      <c r="AM15" s="5"/>
      <c r="AN15" s="5"/>
      <c r="AO15" s="13">
        <f t="shared" si="9"/>
        <v>20033.93924880826</v>
      </c>
      <c r="AP15" s="5">
        <v>80026</v>
      </c>
      <c r="AQ15" s="5" t="s">
        <v>95</v>
      </c>
    </row>
    <row r="16" spans="1:43" s="14" customFormat="1" ht="15">
      <c r="A16" s="11">
        <v>13</v>
      </c>
      <c r="B16" s="2" t="s">
        <v>24</v>
      </c>
      <c r="C16" s="7">
        <v>92116.59</v>
      </c>
      <c r="D16" s="7">
        <v>524282.48</v>
      </c>
      <c r="E16" s="7"/>
      <c r="F16" s="7"/>
      <c r="G16" s="7">
        <v>338.61</v>
      </c>
      <c r="H16" s="7">
        <f>D16-G16</f>
        <v>523943.87</v>
      </c>
      <c r="I16" s="7"/>
      <c r="J16" s="7">
        <v>523943.87</v>
      </c>
      <c r="K16" s="5">
        <v>509964.01</v>
      </c>
      <c r="L16" s="5"/>
      <c r="M16" s="5">
        <v>760.68</v>
      </c>
      <c r="N16" s="5"/>
      <c r="O16" s="5">
        <f t="shared" si="2"/>
        <v>509203.33</v>
      </c>
      <c r="P16" s="5"/>
      <c r="Q16" s="5">
        <f t="shared" si="3"/>
        <v>509203.33</v>
      </c>
      <c r="R16" s="5">
        <v>111887.56</v>
      </c>
      <c r="S16" s="5"/>
      <c r="T16" s="5">
        <v>4691.82</v>
      </c>
      <c r="U16" s="5"/>
      <c r="V16" s="5">
        <f t="shared" si="4"/>
        <v>107195.73999999999</v>
      </c>
      <c r="W16" s="5">
        <v>338.61</v>
      </c>
      <c r="X16" s="5">
        <f t="shared" si="10"/>
        <v>107195.73999999995</v>
      </c>
      <c r="Y16" s="5"/>
      <c r="Z16" s="13">
        <f t="shared" si="6"/>
        <v>499586.9458628371</v>
      </c>
      <c r="AA16" s="13">
        <f t="shared" si="7"/>
        <v>551904.6982492356</v>
      </c>
      <c r="AB16" s="13">
        <f t="shared" si="8"/>
        <v>20281.08</v>
      </c>
      <c r="AC16" s="5"/>
      <c r="AD16" s="5"/>
      <c r="AE16" s="5"/>
      <c r="AF16" s="5"/>
      <c r="AG16" s="5"/>
      <c r="AH16" s="5"/>
      <c r="AI16" s="5"/>
      <c r="AJ16" s="5"/>
      <c r="AK16" s="5"/>
      <c r="AL16" s="5">
        <v>20281.08</v>
      </c>
      <c r="AM16" s="5"/>
      <c r="AN16" s="5">
        <v>13746.24</v>
      </c>
      <c r="AO16" s="13">
        <f t="shared" si="9"/>
        <v>18290.432386398552</v>
      </c>
      <c r="AP16" s="5"/>
      <c r="AQ16" s="5"/>
    </row>
    <row r="17" spans="1:43" s="14" customFormat="1" ht="15">
      <c r="A17" s="11">
        <v>14</v>
      </c>
      <c r="B17" s="2" t="s">
        <v>25</v>
      </c>
      <c r="C17" s="7">
        <v>108204.64</v>
      </c>
      <c r="D17" s="7">
        <v>438097.92</v>
      </c>
      <c r="E17" s="7"/>
      <c r="F17" s="7"/>
      <c r="G17" s="7"/>
      <c r="H17" s="7">
        <v>432929.48</v>
      </c>
      <c r="I17" s="7"/>
      <c r="J17" s="7">
        <v>432929.48</v>
      </c>
      <c r="K17" s="5">
        <v>421651.34</v>
      </c>
      <c r="L17" s="5"/>
      <c r="M17" s="5">
        <v>1526.37</v>
      </c>
      <c r="N17" s="5"/>
      <c r="O17" s="5">
        <f t="shared" si="2"/>
        <v>420124.97000000003</v>
      </c>
      <c r="P17" s="5"/>
      <c r="Q17" s="5">
        <f t="shared" si="3"/>
        <v>420124.97000000003</v>
      </c>
      <c r="R17" s="5">
        <v>126446.72</v>
      </c>
      <c r="S17" s="5"/>
      <c r="T17" s="5">
        <v>5437.57</v>
      </c>
      <c r="U17" s="5"/>
      <c r="V17" s="5">
        <f t="shared" si="4"/>
        <v>121009.15</v>
      </c>
      <c r="W17" s="5"/>
      <c r="X17" s="5">
        <f t="shared" si="10"/>
        <v>121009.14999999997</v>
      </c>
      <c r="Y17" s="5"/>
      <c r="Z17" s="13">
        <f t="shared" si="6"/>
        <v>412803.6018193823</v>
      </c>
      <c r="AA17" s="13">
        <f t="shared" si="7"/>
        <v>539980.7996930757</v>
      </c>
      <c r="AB17" s="13">
        <f t="shared" si="8"/>
        <v>112064</v>
      </c>
      <c r="AC17" s="5">
        <v>112064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3">
        <f t="shared" si="9"/>
        <v>15113.197873693387</v>
      </c>
      <c r="AP17" s="5"/>
      <c r="AQ17" s="5"/>
    </row>
    <row r="18" spans="1:43" s="14" customFormat="1" ht="15">
      <c r="A18" s="11">
        <v>15</v>
      </c>
      <c r="B18" s="2" t="s">
        <v>26</v>
      </c>
      <c r="C18" s="7">
        <v>21019.98</v>
      </c>
      <c r="D18" s="7">
        <v>95769.57</v>
      </c>
      <c r="E18" s="7"/>
      <c r="F18" s="7"/>
      <c r="G18" s="7"/>
      <c r="H18" s="7">
        <v>95873.05</v>
      </c>
      <c r="I18" s="7"/>
      <c r="J18" s="7">
        <v>95873.05</v>
      </c>
      <c r="K18" s="5">
        <v>87412.83</v>
      </c>
      <c r="L18" s="5"/>
      <c r="M18" s="5">
        <v>523.25</v>
      </c>
      <c r="N18" s="5"/>
      <c r="O18" s="5">
        <f t="shared" si="2"/>
        <v>86889.58</v>
      </c>
      <c r="P18" s="5"/>
      <c r="Q18" s="5">
        <f t="shared" si="3"/>
        <v>86889.58</v>
      </c>
      <c r="R18" s="5">
        <v>31129.49</v>
      </c>
      <c r="S18" s="5"/>
      <c r="T18" s="5">
        <v>1126.04</v>
      </c>
      <c r="U18" s="5"/>
      <c r="V18" s="5">
        <f t="shared" si="4"/>
        <v>30003.45</v>
      </c>
      <c r="W18" s="5"/>
      <c r="X18" s="5">
        <f t="shared" si="10"/>
        <v>30003.449999999997</v>
      </c>
      <c r="Y18" s="5">
        <v>-325.27</v>
      </c>
      <c r="Z18" s="13">
        <f t="shared" si="6"/>
        <v>91416.13631256927</v>
      </c>
      <c r="AA18" s="13">
        <f t="shared" si="7"/>
        <v>118311.98249039135</v>
      </c>
      <c r="AB18" s="13">
        <f t="shared" si="8"/>
        <v>23549</v>
      </c>
      <c r="AC18" s="5">
        <v>23549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13">
        <f t="shared" si="9"/>
        <v>3346.846177822078</v>
      </c>
      <c r="AP18" s="5">
        <v>23657.21</v>
      </c>
      <c r="AQ18" s="5" t="s">
        <v>83</v>
      </c>
    </row>
    <row r="19" spans="1:43" s="14" customFormat="1" ht="15">
      <c r="A19" s="11">
        <v>16</v>
      </c>
      <c r="B19" s="2" t="s">
        <v>27</v>
      </c>
      <c r="C19" s="7">
        <v>361857.57</v>
      </c>
      <c r="D19" s="7">
        <v>339909.07</v>
      </c>
      <c r="E19" s="7"/>
      <c r="F19" s="7"/>
      <c r="G19" s="7">
        <v>1583.44</v>
      </c>
      <c r="H19" s="7">
        <f aca="true" t="shared" si="11" ref="H19:H24">D19-G19</f>
        <v>338325.63</v>
      </c>
      <c r="I19" s="7"/>
      <c r="J19" s="7">
        <v>338790.12</v>
      </c>
      <c r="K19" s="5">
        <v>312521.76</v>
      </c>
      <c r="L19" s="5">
        <v>91.09</v>
      </c>
      <c r="M19" s="5">
        <v>1594.58</v>
      </c>
      <c r="N19" s="5"/>
      <c r="O19" s="5">
        <f t="shared" si="2"/>
        <v>310836.08999999997</v>
      </c>
      <c r="P19" s="5"/>
      <c r="Q19" s="5">
        <f t="shared" si="3"/>
        <v>310836.08999999997</v>
      </c>
      <c r="R19" s="5">
        <v>393255.39</v>
      </c>
      <c r="S19" s="5"/>
      <c r="T19" s="5">
        <v>3443.79</v>
      </c>
      <c r="U19" s="5"/>
      <c r="V19" s="5">
        <f t="shared" si="4"/>
        <v>389811.60000000003</v>
      </c>
      <c r="W19" s="5"/>
      <c r="X19" s="5">
        <f t="shared" si="10"/>
        <v>389811.6</v>
      </c>
      <c r="Y19" s="5">
        <v>-1118.95</v>
      </c>
      <c r="Z19" s="13">
        <f t="shared" si="6"/>
        <v>323040.56031670736</v>
      </c>
      <c r="AA19" s="13">
        <f t="shared" si="7"/>
        <v>334867.4336476996</v>
      </c>
      <c r="AB19" s="13">
        <f t="shared" si="8"/>
        <v>0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13">
        <f t="shared" si="9"/>
        <v>11826.873330992215</v>
      </c>
      <c r="AP19" s="5"/>
      <c r="AQ19" s="5"/>
    </row>
    <row r="20" spans="1:43" s="14" customFormat="1" ht="15">
      <c r="A20" s="11">
        <v>17</v>
      </c>
      <c r="B20" s="2" t="s">
        <v>28</v>
      </c>
      <c r="C20" s="7">
        <v>4303.78</v>
      </c>
      <c r="D20" s="7">
        <v>100011.72</v>
      </c>
      <c r="E20" s="7"/>
      <c r="F20" s="7"/>
      <c r="G20" s="7"/>
      <c r="H20" s="7">
        <f t="shared" si="11"/>
        <v>100011.72</v>
      </c>
      <c r="I20" s="7"/>
      <c r="J20" s="7">
        <v>100011.72</v>
      </c>
      <c r="K20" s="5">
        <v>89489.64</v>
      </c>
      <c r="L20" s="5"/>
      <c r="M20" s="5">
        <v>381.99</v>
      </c>
      <c r="N20" s="5"/>
      <c r="O20" s="5">
        <f t="shared" si="2"/>
        <v>89107.65</v>
      </c>
      <c r="P20" s="5"/>
      <c r="Q20" s="5">
        <f t="shared" si="3"/>
        <v>89107.65</v>
      </c>
      <c r="R20" s="5">
        <v>15494.47</v>
      </c>
      <c r="S20" s="5"/>
      <c r="T20" s="5">
        <v>286.62</v>
      </c>
      <c r="U20" s="5"/>
      <c r="V20" s="5">
        <f t="shared" si="4"/>
        <v>15207.849999999999</v>
      </c>
      <c r="W20" s="5"/>
      <c r="X20" s="5">
        <f t="shared" si="10"/>
        <v>15207.850000000006</v>
      </c>
      <c r="Y20" s="5"/>
      <c r="Z20" s="13">
        <f t="shared" si="6"/>
        <v>95362.40923152555</v>
      </c>
      <c r="AA20" s="13">
        <f t="shared" si="7"/>
        <v>126911.7328393529</v>
      </c>
      <c r="AB20" s="13">
        <f t="shared" si="8"/>
        <v>28058</v>
      </c>
      <c r="AC20" s="5">
        <v>28058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13">
        <f t="shared" si="9"/>
        <v>3491.3236078273494</v>
      </c>
      <c r="AP20" s="5"/>
      <c r="AQ20" s="5"/>
    </row>
    <row r="21" spans="1:43" s="14" customFormat="1" ht="15">
      <c r="A21" s="11">
        <v>18</v>
      </c>
      <c r="B21" s="2" t="s">
        <v>29</v>
      </c>
      <c r="C21" s="7">
        <v>344316.92</v>
      </c>
      <c r="D21" s="7">
        <v>1049367.48</v>
      </c>
      <c r="E21" s="7"/>
      <c r="F21" s="7"/>
      <c r="G21" s="7"/>
      <c r="H21" s="7">
        <f t="shared" si="11"/>
        <v>1049367.48</v>
      </c>
      <c r="I21" s="7"/>
      <c r="J21" s="7">
        <v>1049367.5</v>
      </c>
      <c r="K21" s="5">
        <v>999950.4</v>
      </c>
      <c r="L21" s="5"/>
      <c r="M21" s="5">
        <v>3881.83</v>
      </c>
      <c r="N21" s="5"/>
      <c r="O21" s="5">
        <f t="shared" si="2"/>
        <v>996068.5700000001</v>
      </c>
      <c r="P21" s="5"/>
      <c r="Q21" s="5">
        <f t="shared" si="3"/>
        <v>996068.5700000001</v>
      </c>
      <c r="R21" s="5">
        <v>409832.64</v>
      </c>
      <c r="S21" s="5"/>
      <c r="T21" s="5">
        <v>12216.81</v>
      </c>
      <c r="U21" s="5"/>
      <c r="V21" s="5">
        <f t="shared" si="4"/>
        <v>397615.83</v>
      </c>
      <c r="W21" s="5"/>
      <c r="X21" s="5">
        <f t="shared" si="10"/>
        <v>397615.84999999986</v>
      </c>
      <c r="Y21" s="5"/>
      <c r="Z21" s="13">
        <f t="shared" si="6"/>
        <v>1000584.8611469024</v>
      </c>
      <c r="AA21" s="13">
        <f t="shared" si="7"/>
        <v>1040737.9830757</v>
      </c>
      <c r="AB21" s="13">
        <f t="shared" si="8"/>
        <v>0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>
        <v>3520.6</v>
      </c>
      <c r="AN21" s="5"/>
      <c r="AO21" s="13">
        <f t="shared" si="9"/>
        <v>36632.52192879761</v>
      </c>
      <c r="AP21" s="5">
        <v>133097</v>
      </c>
      <c r="AQ21" s="5" t="s">
        <v>82</v>
      </c>
    </row>
    <row r="22" spans="1:43" s="14" customFormat="1" ht="15">
      <c r="A22" s="11">
        <v>19</v>
      </c>
      <c r="B22" s="2" t="s">
        <v>30</v>
      </c>
      <c r="C22" s="7">
        <v>162515.28</v>
      </c>
      <c r="D22" s="7">
        <v>352646.34</v>
      </c>
      <c r="E22" s="7"/>
      <c r="F22" s="7"/>
      <c r="G22" s="7">
        <v>1197.68</v>
      </c>
      <c r="H22" s="7">
        <f t="shared" si="11"/>
        <v>351448.66000000003</v>
      </c>
      <c r="I22" s="7"/>
      <c r="J22" s="7">
        <v>351448.66</v>
      </c>
      <c r="K22" s="5">
        <v>308667</v>
      </c>
      <c r="L22" s="5"/>
      <c r="M22" s="5">
        <v>1219.19</v>
      </c>
      <c r="N22" s="5"/>
      <c r="O22" s="5">
        <f t="shared" si="2"/>
        <v>307447.81</v>
      </c>
      <c r="P22" s="5"/>
      <c r="Q22" s="5">
        <f t="shared" si="3"/>
        <v>307447.81</v>
      </c>
      <c r="R22" s="5">
        <v>210958.57</v>
      </c>
      <c r="S22" s="5"/>
      <c r="T22" s="5">
        <v>4442.44</v>
      </c>
      <c r="U22" s="5"/>
      <c r="V22" s="5">
        <f t="shared" si="4"/>
        <v>206516.13</v>
      </c>
      <c r="W22" s="5"/>
      <c r="X22" s="5">
        <f t="shared" si="10"/>
        <v>206516.12999999995</v>
      </c>
      <c r="Y22" s="5">
        <v>-1197.68</v>
      </c>
      <c r="Z22" s="13">
        <f t="shared" si="6"/>
        <v>335110.6344215586</v>
      </c>
      <c r="AA22" s="13">
        <f t="shared" si="7"/>
        <v>348815.98655743717</v>
      </c>
      <c r="AB22" s="13">
        <f t="shared" si="8"/>
        <v>0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>
        <v>1436.58</v>
      </c>
      <c r="AN22" s="5"/>
      <c r="AO22" s="13">
        <f t="shared" si="9"/>
        <v>12268.77213587855</v>
      </c>
      <c r="AP22" s="5"/>
      <c r="AQ22" s="5"/>
    </row>
    <row r="23" spans="1:43" s="14" customFormat="1" ht="15">
      <c r="A23" s="11">
        <v>20</v>
      </c>
      <c r="B23" s="2" t="s">
        <v>31</v>
      </c>
      <c r="C23" s="7">
        <v>303394.62</v>
      </c>
      <c r="D23" s="7">
        <v>412268.66</v>
      </c>
      <c r="E23" s="7"/>
      <c r="F23" s="7"/>
      <c r="G23" s="7">
        <v>1384.4</v>
      </c>
      <c r="H23" s="7">
        <f t="shared" si="11"/>
        <v>410884.25999999995</v>
      </c>
      <c r="I23" s="7"/>
      <c r="J23" s="7">
        <v>410884.26</v>
      </c>
      <c r="K23" s="5">
        <v>312188.03</v>
      </c>
      <c r="L23" s="5"/>
      <c r="M23" s="5"/>
      <c r="N23" s="5"/>
      <c r="O23" s="10">
        <f t="shared" si="2"/>
        <v>312188.03</v>
      </c>
      <c r="P23" s="5"/>
      <c r="Q23" s="5">
        <f t="shared" si="3"/>
        <v>312188.03</v>
      </c>
      <c r="R23" s="5">
        <v>402090.85</v>
      </c>
      <c r="S23" s="5"/>
      <c r="T23" s="5"/>
      <c r="U23" s="5"/>
      <c r="V23" s="5">
        <f t="shared" si="4"/>
        <v>402090.85</v>
      </c>
      <c r="W23" s="5"/>
      <c r="X23" s="5">
        <f t="shared" si="10"/>
        <v>402090.85</v>
      </c>
      <c r="Y23" s="5">
        <v>-1384.4</v>
      </c>
      <c r="Z23" s="13">
        <f t="shared" si="6"/>
        <v>391783.21249662084</v>
      </c>
      <c r="AA23" s="13">
        <f t="shared" si="7"/>
        <v>407485.23059480643</v>
      </c>
      <c r="AB23" s="13">
        <f t="shared" si="8"/>
        <v>0</v>
      </c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>
        <v>1358.4</v>
      </c>
      <c r="AN23" s="5"/>
      <c r="AO23" s="13">
        <f t="shared" si="9"/>
        <v>14343.6180981856</v>
      </c>
      <c r="AP23" s="5"/>
      <c r="AQ23" s="5"/>
    </row>
    <row r="24" spans="1:43" s="14" customFormat="1" ht="15">
      <c r="A24" s="11">
        <v>21</v>
      </c>
      <c r="B24" s="12" t="s">
        <v>32</v>
      </c>
      <c r="C24" s="7">
        <v>56400.58</v>
      </c>
      <c r="D24" s="7">
        <v>725192.28</v>
      </c>
      <c r="E24" s="7"/>
      <c r="F24" s="7"/>
      <c r="G24" s="7"/>
      <c r="H24" s="7">
        <f t="shared" si="11"/>
        <v>725192.28</v>
      </c>
      <c r="I24" s="7"/>
      <c r="J24" s="7">
        <v>725192.28</v>
      </c>
      <c r="K24" s="5">
        <v>747669.69</v>
      </c>
      <c r="L24" s="5"/>
      <c r="M24" s="5">
        <v>4633.5</v>
      </c>
      <c r="N24" s="5"/>
      <c r="O24" s="10">
        <f t="shared" si="2"/>
        <v>743036.19</v>
      </c>
      <c r="P24" s="5"/>
      <c r="Q24" s="5">
        <f t="shared" si="3"/>
        <v>743036.19</v>
      </c>
      <c r="R24" s="5">
        <v>38856.13</v>
      </c>
      <c r="S24" s="5"/>
      <c r="T24" s="5">
        <v>299.46</v>
      </c>
      <c r="U24" s="5"/>
      <c r="V24" s="5">
        <f t="shared" si="4"/>
        <v>38556.67</v>
      </c>
      <c r="W24" s="5"/>
      <c r="X24" s="5">
        <f t="shared" si="10"/>
        <v>38556.67000000004</v>
      </c>
      <c r="Y24" s="5"/>
      <c r="Z24" s="13">
        <f t="shared" si="6"/>
        <v>691479.7883378374</v>
      </c>
      <c r="AA24" s="13">
        <f t="shared" si="7"/>
        <v>717995.6305949063</v>
      </c>
      <c r="AB24" s="13">
        <f t="shared" si="8"/>
        <v>1200</v>
      </c>
      <c r="AC24" s="5"/>
      <c r="AD24" s="5"/>
      <c r="AE24" s="5"/>
      <c r="AF24" s="5"/>
      <c r="AG24" s="5"/>
      <c r="AH24" s="5"/>
      <c r="AI24" s="5"/>
      <c r="AJ24" s="5"/>
      <c r="AK24" s="5">
        <v>1200</v>
      </c>
      <c r="AL24" s="5"/>
      <c r="AM24" s="5"/>
      <c r="AN24" s="5"/>
      <c r="AO24" s="13">
        <f t="shared" si="9"/>
        <v>25315.84225706889</v>
      </c>
      <c r="AP24" s="5"/>
      <c r="AQ24" s="5"/>
    </row>
    <row r="25" spans="1:43" s="14" customFormat="1" ht="15">
      <c r="A25" s="11">
        <v>22</v>
      </c>
      <c r="B25" s="3" t="s">
        <v>33</v>
      </c>
      <c r="C25" s="7">
        <v>6037</v>
      </c>
      <c r="D25" s="7">
        <v>160501.79</v>
      </c>
      <c r="E25" s="7"/>
      <c r="F25" s="7"/>
      <c r="G25" s="7"/>
      <c r="H25" s="7">
        <f aca="true" t="shared" si="12" ref="H25:H69">D25-G25</f>
        <v>160501.79</v>
      </c>
      <c r="I25" s="7"/>
      <c r="J25" s="7">
        <v>160501.79</v>
      </c>
      <c r="K25" s="5">
        <v>159585.36</v>
      </c>
      <c r="L25" s="5"/>
      <c r="M25" s="5">
        <v>425.09</v>
      </c>
      <c r="N25" s="5"/>
      <c r="O25" s="10">
        <f t="shared" si="2"/>
        <v>159160.27</v>
      </c>
      <c r="P25" s="5"/>
      <c r="Q25" s="5">
        <f t="shared" si="3"/>
        <v>159160.27</v>
      </c>
      <c r="R25" s="5">
        <v>7420.23</v>
      </c>
      <c r="S25" s="5"/>
      <c r="T25" s="5">
        <v>41.71</v>
      </c>
      <c r="U25" s="5"/>
      <c r="V25" s="5">
        <f t="shared" si="4"/>
        <v>7378.5199999999995</v>
      </c>
      <c r="W25" s="5"/>
      <c r="X25" s="5">
        <f t="shared" si="10"/>
        <v>7378.520000000019</v>
      </c>
      <c r="Y25" s="5"/>
      <c r="Z25" s="13">
        <f t="shared" si="6"/>
        <v>153040.43746445293</v>
      </c>
      <c r="AA25" s="13">
        <f t="shared" si="7"/>
        <v>253203.3976804271</v>
      </c>
      <c r="AB25" s="13">
        <f t="shared" si="8"/>
        <v>94559.98000000001</v>
      </c>
      <c r="AC25" s="5"/>
      <c r="AD25" s="5"/>
      <c r="AE25" s="5"/>
      <c r="AF25" s="5"/>
      <c r="AG25" s="5"/>
      <c r="AH25" s="5"/>
      <c r="AI25" s="5">
        <v>36000</v>
      </c>
      <c r="AJ25" s="5"/>
      <c r="AK25" s="5"/>
      <c r="AL25" s="5">
        <v>58559.98</v>
      </c>
      <c r="AM25" s="5"/>
      <c r="AN25" s="5"/>
      <c r="AO25" s="13">
        <f t="shared" si="9"/>
        <v>5602.980215974164</v>
      </c>
      <c r="AP25" s="5">
        <v>56630</v>
      </c>
      <c r="AQ25" s="5" t="s">
        <v>83</v>
      </c>
    </row>
    <row r="26" spans="1:43" s="14" customFormat="1" ht="15">
      <c r="A26" s="11">
        <v>23</v>
      </c>
      <c r="B26" s="3" t="s">
        <v>34</v>
      </c>
      <c r="C26" s="7">
        <v>241248.76</v>
      </c>
      <c r="D26" s="7">
        <v>310794.59</v>
      </c>
      <c r="E26" s="7"/>
      <c r="F26" s="7"/>
      <c r="G26" s="7">
        <v>2462.77</v>
      </c>
      <c r="H26" s="7">
        <f t="shared" si="12"/>
        <v>308331.82</v>
      </c>
      <c r="I26" s="7"/>
      <c r="J26" s="7">
        <v>308331.82</v>
      </c>
      <c r="K26" s="5">
        <v>302597.15</v>
      </c>
      <c r="L26" s="5">
        <v>170.83</v>
      </c>
      <c r="M26" s="5">
        <v>13498.13</v>
      </c>
      <c r="N26" s="5"/>
      <c r="O26" s="10">
        <f t="shared" si="2"/>
        <v>288928.19</v>
      </c>
      <c r="P26" s="5"/>
      <c r="Q26" s="5">
        <f t="shared" si="3"/>
        <v>288928.19</v>
      </c>
      <c r="R26" s="5">
        <v>274772.76</v>
      </c>
      <c r="S26" s="5"/>
      <c r="T26" s="5">
        <v>12715.91</v>
      </c>
      <c r="U26" s="5"/>
      <c r="V26" s="5">
        <f t="shared" si="4"/>
        <v>262056.85</v>
      </c>
      <c r="W26" s="5">
        <v>1404.46</v>
      </c>
      <c r="X26" s="5">
        <f t="shared" si="10"/>
        <v>262056.85000000006</v>
      </c>
      <c r="Y26" s="5">
        <v>-1058.31</v>
      </c>
      <c r="Z26" s="13">
        <f t="shared" si="6"/>
        <v>293998.19539091096</v>
      </c>
      <c r="AA26" s="13">
        <f t="shared" si="7"/>
        <v>386081.79551907966</v>
      </c>
      <c r="AB26" s="13">
        <f t="shared" si="8"/>
        <v>81320</v>
      </c>
      <c r="AC26" s="5"/>
      <c r="AD26" s="5"/>
      <c r="AE26" s="5"/>
      <c r="AF26" s="5">
        <v>81320</v>
      </c>
      <c r="AG26" s="5"/>
      <c r="AH26" s="5"/>
      <c r="AI26" s="5"/>
      <c r="AJ26" s="5"/>
      <c r="AK26" s="5"/>
      <c r="AL26" s="5"/>
      <c r="AM26" s="5"/>
      <c r="AN26" s="5"/>
      <c r="AO26" s="13">
        <f t="shared" si="9"/>
        <v>10763.600128168708</v>
      </c>
      <c r="AP26" s="5">
        <v>67828.71</v>
      </c>
      <c r="AQ26" s="5" t="s">
        <v>96</v>
      </c>
    </row>
    <row r="27" spans="1:43" s="14" customFormat="1" ht="15">
      <c r="A27" s="11">
        <v>24</v>
      </c>
      <c r="B27" s="3" t="s">
        <v>35</v>
      </c>
      <c r="C27" s="7">
        <v>84010.36</v>
      </c>
      <c r="D27" s="7">
        <v>490422.15</v>
      </c>
      <c r="E27" s="7"/>
      <c r="F27" s="7"/>
      <c r="G27" s="7">
        <v>1665.71</v>
      </c>
      <c r="H27" s="7">
        <f t="shared" si="12"/>
        <v>488756.44</v>
      </c>
      <c r="I27" s="7">
        <v>6168.1</v>
      </c>
      <c r="J27" s="7">
        <f>SUM(H27:I27)</f>
        <v>494924.54</v>
      </c>
      <c r="K27" s="5">
        <v>498346.22</v>
      </c>
      <c r="L27" s="5"/>
      <c r="M27" s="5">
        <v>355.31</v>
      </c>
      <c r="N27" s="5"/>
      <c r="O27" s="10">
        <f t="shared" si="2"/>
        <v>497990.91</v>
      </c>
      <c r="P27" s="5">
        <v>4108.9</v>
      </c>
      <c r="Q27" s="5">
        <f t="shared" si="3"/>
        <v>502099.81</v>
      </c>
      <c r="R27" s="5">
        <v>75236.94</v>
      </c>
      <c r="S27" s="5"/>
      <c r="T27" s="5">
        <v>461.65</v>
      </c>
      <c r="U27" s="5">
        <v>2059.8</v>
      </c>
      <c r="V27" s="5">
        <f t="shared" si="4"/>
        <v>76835.09000000001</v>
      </c>
      <c r="W27" s="5"/>
      <c r="X27" s="5">
        <f t="shared" si="10"/>
        <v>76835.09000000003</v>
      </c>
      <c r="Y27" s="5">
        <v>-1665.71</v>
      </c>
      <c r="Z27" s="13">
        <f t="shared" si="6"/>
        <v>471916.656589893</v>
      </c>
      <c r="AA27" s="13">
        <f t="shared" si="7"/>
        <v>491394.11898545513</v>
      </c>
      <c r="AB27" s="13">
        <f t="shared" si="8"/>
        <v>0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>
        <v>2200.07</v>
      </c>
      <c r="AN27" s="5"/>
      <c r="AO27" s="13">
        <f t="shared" si="9"/>
        <v>17277.392395562154</v>
      </c>
      <c r="AP27" s="5"/>
      <c r="AQ27" s="5"/>
    </row>
    <row r="28" spans="1:43" s="14" customFormat="1" ht="15">
      <c r="A28" s="11">
        <v>25</v>
      </c>
      <c r="B28" s="3" t="s">
        <v>36</v>
      </c>
      <c r="C28" s="7">
        <v>58187.21</v>
      </c>
      <c r="D28" s="7">
        <v>598009.92</v>
      </c>
      <c r="E28" s="7"/>
      <c r="F28" s="7"/>
      <c r="G28" s="7"/>
      <c r="H28" s="7">
        <f t="shared" si="12"/>
        <v>598009.92</v>
      </c>
      <c r="I28" s="7"/>
      <c r="J28" s="7">
        <v>598009.92</v>
      </c>
      <c r="K28" s="5">
        <v>566868.65</v>
      </c>
      <c r="L28" s="5"/>
      <c r="M28" s="5"/>
      <c r="N28" s="5"/>
      <c r="O28" s="10">
        <f t="shared" si="2"/>
        <v>566868.65</v>
      </c>
      <c r="P28" s="5"/>
      <c r="Q28" s="5">
        <f t="shared" si="3"/>
        <v>566868.65</v>
      </c>
      <c r="R28" s="5">
        <v>89328.48</v>
      </c>
      <c r="S28" s="5"/>
      <c r="T28" s="5"/>
      <c r="U28" s="5"/>
      <c r="V28" s="5">
        <f t="shared" si="4"/>
        <v>89328.48</v>
      </c>
      <c r="W28" s="5"/>
      <c r="X28" s="5">
        <f t="shared" si="10"/>
        <v>89328.47999999998</v>
      </c>
      <c r="Y28" s="5"/>
      <c r="Z28" s="13">
        <f t="shared" si="6"/>
        <v>570209.8385624391</v>
      </c>
      <c r="AA28" s="13">
        <f t="shared" si="7"/>
        <v>634962.8534076087</v>
      </c>
      <c r="AB28" s="13">
        <f t="shared" si="8"/>
        <v>43877</v>
      </c>
      <c r="AC28" s="5">
        <v>30377</v>
      </c>
      <c r="AD28" s="5"/>
      <c r="AE28" s="5"/>
      <c r="AF28" s="5"/>
      <c r="AG28" s="5"/>
      <c r="AH28" s="5"/>
      <c r="AI28" s="5"/>
      <c r="AJ28" s="5"/>
      <c r="AK28" s="5">
        <v>13500</v>
      </c>
      <c r="AL28" s="5"/>
      <c r="AM28" s="5"/>
      <c r="AN28" s="5"/>
      <c r="AO28" s="13">
        <f t="shared" si="9"/>
        <v>20876.014845169593</v>
      </c>
      <c r="AP28" s="5"/>
      <c r="AQ28" s="5"/>
    </row>
    <row r="29" spans="1:43" s="14" customFormat="1" ht="15">
      <c r="A29" s="11">
        <v>26</v>
      </c>
      <c r="B29" s="3" t="s">
        <v>37</v>
      </c>
      <c r="C29" s="7">
        <v>45899.84</v>
      </c>
      <c r="D29" s="7">
        <v>605939.28</v>
      </c>
      <c r="E29" s="7"/>
      <c r="F29" s="7"/>
      <c r="G29" s="7"/>
      <c r="H29" s="7">
        <f t="shared" si="12"/>
        <v>605939.28</v>
      </c>
      <c r="I29" s="7"/>
      <c r="J29" s="7">
        <v>605939.28</v>
      </c>
      <c r="K29" s="5">
        <v>568724.86</v>
      </c>
      <c r="L29" s="5"/>
      <c r="M29" s="5"/>
      <c r="N29" s="5"/>
      <c r="O29" s="5">
        <f t="shared" si="2"/>
        <v>568724.86</v>
      </c>
      <c r="P29" s="5"/>
      <c r="Q29" s="5">
        <f t="shared" si="3"/>
        <v>568724.86</v>
      </c>
      <c r="R29" s="5">
        <v>83114.26</v>
      </c>
      <c r="S29" s="5"/>
      <c r="T29" s="5"/>
      <c r="U29" s="5"/>
      <c r="V29" s="5">
        <f t="shared" si="4"/>
        <v>83114.26</v>
      </c>
      <c r="W29" s="5"/>
      <c r="X29" s="5">
        <f t="shared" si="10"/>
        <v>83114.26000000001</v>
      </c>
      <c r="Y29" s="5"/>
      <c r="Z29" s="13">
        <f t="shared" si="6"/>
        <v>577770.5811760456</v>
      </c>
      <c r="AA29" s="13">
        <f t="shared" si="7"/>
        <v>634024.4831970438</v>
      </c>
      <c r="AB29" s="13">
        <f t="shared" si="8"/>
        <v>16200</v>
      </c>
      <c r="AC29" s="5"/>
      <c r="AD29" s="5"/>
      <c r="AE29" s="5"/>
      <c r="AF29" s="5"/>
      <c r="AG29" s="5"/>
      <c r="AH29" s="5"/>
      <c r="AI29" s="5"/>
      <c r="AJ29" s="5"/>
      <c r="AK29" s="5">
        <v>16200</v>
      </c>
      <c r="AL29" s="5"/>
      <c r="AM29" s="5"/>
      <c r="AN29" s="5">
        <v>18901.08</v>
      </c>
      <c r="AO29" s="13">
        <f t="shared" si="9"/>
        <v>21152.822020998206</v>
      </c>
      <c r="AP29" s="5"/>
      <c r="AQ29" s="5"/>
    </row>
    <row r="30" spans="1:43" s="14" customFormat="1" ht="15">
      <c r="A30" s="11">
        <v>27</v>
      </c>
      <c r="B30" s="3" t="s">
        <v>38</v>
      </c>
      <c r="C30" s="7">
        <v>61886.4</v>
      </c>
      <c r="D30" s="7">
        <v>592280.28</v>
      </c>
      <c r="E30" s="7"/>
      <c r="F30" s="7"/>
      <c r="G30" s="7"/>
      <c r="H30" s="7">
        <f t="shared" si="12"/>
        <v>592280.28</v>
      </c>
      <c r="I30" s="7"/>
      <c r="J30" s="7">
        <v>592280.28</v>
      </c>
      <c r="K30" s="5">
        <v>582516.39</v>
      </c>
      <c r="L30" s="5"/>
      <c r="M30" s="5">
        <v>929.7</v>
      </c>
      <c r="N30" s="5"/>
      <c r="O30" s="5">
        <f t="shared" si="2"/>
        <v>581586.6900000001</v>
      </c>
      <c r="P30" s="5"/>
      <c r="Q30" s="5">
        <f t="shared" si="3"/>
        <v>581586.6900000001</v>
      </c>
      <c r="R30" s="5">
        <v>72750.02</v>
      </c>
      <c r="S30" s="5"/>
      <c r="T30" s="5">
        <v>170.03</v>
      </c>
      <c r="U30" s="5"/>
      <c r="V30" s="5">
        <f t="shared" si="4"/>
        <v>72579.99</v>
      </c>
      <c r="W30" s="5"/>
      <c r="X30" s="5">
        <f t="shared" si="10"/>
        <v>72579.98999999999</v>
      </c>
      <c r="Y30" s="5"/>
      <c r="Z30" s="13">
        <f t="shared" si="6"/>
        <v>564746.5561148487</v>
      </c>
      <c r="AA30" s="13">
        <f t="shared" si="7"/>
        <v>587399.0541280275</v>
      </c>
      <c r="AB30" s="13">
        <f t="shared" si="8"/>
        <v>0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>
        <v>1976.5</v>
      </c>
      <c r="AN30" s="5"/>
      <c r="AO30" s="13">
        <f t="shared" si="9"/>
        <v>20675.998013178785</v>
      </c>
      <c r="AP30" s="5"/>
      <c r="AQ30" s="5"/>
    </row>
    <row r="31" spans="1:43" s="14" customFormat="1" ht="15">
      <c r="A31" s="11">
        <v>28</v>
      </c>
      <c r="B31" s="3" t="s">
        <v>39</v>
      </c>
      <c r="C31" s="7">
        <v>345.88</v>
      </c>
      <c r="D31" s="7">
        <v>18641.34</v>
      </c>
      <c r="E31" s="7"/>
      <c r="F31" s="7"/>
      <c r="G31" s="7"/>
      <c r="H31" s="7">
        <f t="shared" si="12"/>
        <v>18641.34</v>
      </c>
      <c r="I31" s="7"/>
      <c r="J31" s="7">
        <v>18641.34</v>
      </c>
      <c r="K31" s="5">
        <v>18251.53</v>
      </c>
      <c r="L31" s="5"/>
      <c r="M31" s="5"/>
      <c r="N31" s="5"/>
      <c r="O31" s="5">
        <f t="shared" si="2"/>
        <v>18251.53</v>
      </c>
      <c r="P31" s="5"/>
      <c r="Q31" s="5">
        <f t="shared" si="3"/>
        <v>18251.53</v>
      </c>
      <c r="R31" s="5">
        <v>735.69</v>
      </c>
      <c r="S31" s="5"/>
      <c r="T31" s="5"/>
      <c r="U31" s="5"/>
      <c r="V31" s="5">
        <f t="shared" si="4"/>
        <v>735.69</v>
      </c>
      <c r="W31" s="5"/>
      <c r="X31" s="5">
        <f t="shared" si="10"/>
        <v>735.6900000000023</v>
      </c>
      <c r="Y31" s="5"/>
      <c r="Z31" s="13">
        <f t="shared" si="6"/>
        <v>17774.747736605335</v>
      </c>
      <c r="AA31" s="13">
        <f t="shared" si="7"/>
        <v>18425.500972561444</v>
      </c>
      <c r="AB31" s="13">
        <f t="shared" si="8"/>
        <v>0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13">
        <f t="shared" si="9"/>
        <v>650.7532359561088</v>
      </c>
      <c r="AP31" s="5"/>
      <c r="AQ31" s="5"/>
    </row>
    <row r="32" spans="1:43" s="14" customFormat="1" ht="15">
      <c r="A32" s="11">
        <v>29</v>
      </c>
      <c r="B32" s="3" t="s">
        <v>40</v>
      </c>
      <c r="C32" s="7">
        <v>7782.01</v>
      </c>
      <c r="D32" s="7">
        <v>18339.12</v>
      </c>
      <c r="E32" s="7"/>
      <c r="F32" s="7"/>
      <c r="G32" s="7"/>
      <c r="H32" s="7">
        <f t="shared" si="12"/>
        <v>18339.12</v>
      </c>
      <c r="I32" s="7"/>
      <c r="J32" s="7">
        <v>18339.12</v>
      </c>
      <c r="K32" s="5">
        <v>14177.64</v>
      </c>
      <c r="L32" s="5"/>
      <c r="M32" s="5"/>
      <c r="N32" s="5"/>
      <c r="O32" s="5">
        <f t="shared" si="2"/>
        <v>14177.64</v>
      </c>
      <c r="P32" s="5"/>
      <c r="Q32" s="5">
        <f t="shared" si="3"/>
        <v>14177.64</v>
      </c>
      <c r="R32" s="5">
        <v>11943.49</v>
      </c>
      <c r="S32" s="5"/>
      <c r="T32" s="5"/>
      <c r="U32" s="5"/>
      <c r="V32" s="5">
        <f t="shared" si="4"/>
        <v>11943.49</v>
      </c>
      <c r="W32" s="5"/>
      <c r="X32" s="5">
        <f t="shared" si="10"/>
        <v>11943.489999999998</v>
      </c>
      <c r="Y32" s="5"/>
      <c r="Z32" s="13">
        <f t="shared" si="6"/>
        <v>17486.57723700837</v>
      </c>
      <c r="AA32" s="13">
        <f t="shared" si="7"/>
        <v>18126.78023124523</v>
      </c>
      <c r="AB32" s="13">
        <f t="shared" si="8"/>
        <v>0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13">
        <f t="shared" si="9"/>
        <v>640.2029942368624</v>
      </c>
      <c r="AP32" s="5"/>
      <c r="AQ32" s="5"/>
    </row>
    <row r="33" spans="1:43" s="14" customFormat="1" ht="15">
      <c r="A33" s="11">
        <v>30</v>
      </c>
      <c r="B33" s="3" t="s">
        <v>41</v>
      </c>
      <c r="C33" s="7">
        <v>2509.67</v>
      </c>
      <c r="D33" s="7">
        <v>18979.44</v>
      </c>
      <c r="E33" s="7"/>
      <c r="F33" s="7"/>
      <c r="G33" s="7"/>
      <c r="H33" s="7">
        <f t="shared" si="12"/>
        <v>18979.44</v>
      </c>
      <c r="I33" s="7"/>
      <c r="J33" s="7">
        <v>18979.44</v>
      </c>
      <c r="K33" s="5">
        <v>19833.8</v>
      </c>
      <c r="L33" s="5"/>
      <c r="M33" s="5"/>
      <c r="N33" s="5"/>
      <c r="O33" s="5">
        <f t="shared" si="2"/>
        <v>19833.8</v>
      </c>
      <c r="P33" s="5"/>
      <c r="Q33" s="5">
        <f t="shared" si="3"/>
        <v>19833.8</v>
      </c>
      <c r="R33" s="5">
        <v>1655.31</v>
      </c>
      <c r="S33" s="5"/>
      <c r="T33" s="5"/>
      <c r="U33" s="5"/>
      <c r="V33" s="5">
        <f t="shared" si="4"/>
        <v>1655.31</v>
      </c>
      <c r="W33" s="5"/>
      <c r="X33" s="5">
        <f t="shared" si="10"/>
        <v>1655.3100000000013</v>
      </c>
      <c r="Y33" s="5"/>
      <c r="Z33" s="13">
        <f t="shared" si="6"/>
        <v>18097.130258985497</v>
      </c>
      <c r="AA33" s="13">
        <f t="shared" si="7"/>
        <v>18759.68627677364</v>
      </c>
      <c r="AB33" s="13">
        <f t="shared" si="8"/>
        <v>0</v>
      </c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13">
        <f t="shared" si="9"/>
        <v>662.5560177881423</v>
      </c>
      <c r="AP33" s="5"/>
      <c r="AQ33" s="5"/>
    </row>
    <row r="34" spans="1:43" s="14" customFormat="1" ht="15">
      <c r="A34" s="11">
        <v>31</v>
      </c>
      <c r="B34" s="3" t="s">
        <v>42</v>
      </c>
      <c r="C34" s="7">
        <v>738.5</v>
      </c>
      <c r="D34" s="7">
        <v>19417.32</v>
      </c>
      <c r="E34" s="7"/>
      <c r="F34" s="7"/>
      <c r="G34" s="7"/>
      <c r="H34" s="7">
        <f t="shared" si="12"/>
        <v>19417.32</v>
      </c>
      <c r="I34" s="7"/>
      <c r="J34" s="7">
        <v>19417.32</v>
      </c>
      <c r="K34" s="5">
        <v>20155.82</v>
      </c>
      <c r="L34" s="5"/>
      <c r="M34" s="5"/>
      <c r="N34" s="5"/>
      <c r="O34" s="5">
        <f t="shared" si="2"/>
        <v>20155.82</v>
      </c>
      <c r="P34" s="5"/>
      <c r="Q34" s="5">
        <f t="shared" si="3"/>
        <v>20155.82</v>
      </c>
      <c r="R34" s="5">
        <v>0</v>
      </c>
      <c r="S34" s="5"/>
      <c r="T34" s="5"/>
      <c r="U34" s="5"/>
      <c r="V34" s="5">
        <f t="shared" si="4"/>
        <v>0</v>
      </c>
      <c r="W34" s="5"/>
      <c r="X34" s="5">
        <f t="shared" si="10"/>
        <v>0</v>
      </c>
      <c r="Y34" s="5"/>
      <c r="Z34" s="13">
        <f t="shared" si="6"/>
        <v>18514.65424271761</v>
      </c>
      <c r="AA34" s="13">
        <f t="shared" si="7"/>
        <v>19192.496276798596</v>
      </c>
      <c r="AB34" s="13">
        <f t="shared" si="8"/>
        <v>0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13">
        <f t="shared" si="9"/>
        <v>677.8420340809872</v>
      </c>
      <c r="AP34" s="5"/>
      <c r="AQ34" s="5"/>
    </row>
    <row r="35" spans="1:43" s="14" customFormat="1" ht="15">
      <c r="A35" s="11">
        <v>32</v>
      </c>
      <c r="B35" s="3" t="s">
        <v>43</v>
      </c>
      <c r="C35" s="7">
        <v>4714.17</v>
      </c>
      <c r="D35" s="7">
        <v>26493.72</v>
      </c>
      <c r="E35" s="7"/>
      <c r="F35" s="7"/>
      <c r="G35" s="7"/>
      <c r="H35" s="7">
        <f t="shared" si="12"/>
        <v>26493.72</v>
      </c>
      <c r="I35" s="7"/>
      <c r="J35" s="7">
        <v>26493.72</v>
      </c>
      <c r="K35" s="5">
        <v>25107.76</v>
      </c>
      <c r="L35" s="5"/>
      <c r="M35" s="5">
        <v>945</v>
      </c>
      <c r="N35" s="5"/>
      <c r="O35" s="5">
        <f t="shared" si="2"/>
        <v>24162.76</v>
      </c>
      <c r="P35" s="5"/>
      <c r="Q35" s="5">
        <f t="shared" si="3"/>
        <v>24162.76</v>
      </c>
      <c r="R35" s="5">
        <v>9271.13</v>
      </c>
      <c r="S35" s="5"/>
      <c r="T35" s="5">
        <v>2226</v>
      </c>
      <c r="U35" s="5"/>
      <c r="V35" s="5">
        <f t="shared" si="4"/>
        <v>7045.129999999999</v>
      </c>
      <c r="W35" s="5"/>
      <c r="X35" s="5">
        <f t="shared" si="10"/>
        <v>7045.130000000001</v>
      </c>
      <c r="Y35" s="5"/>
      <c r="Z35" s="13">
        <f t="shared" si="6"/>
        <v>25262.08897022722</v>
      </c>
      <c r="AA35" s="13">
        <f t="shared" si="7"/>
        <v>26186.962076050895</v>
      </c>
      <c r="AB35" s="13">
        <f t="shared" si="8"/>
        <v>0</v>
      </c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13">
        <f t="shared" si="9"/>
        <v>924.8731058236735</v>
      </c>
      <c r="AP35" s="5">
        <v>13000</v>
      </c>
      <c r="AQ35" s="5" t="s">
        <v>97</v>
      </c>
    </row>
    <row r="36" spans="1:43" s="14" customFormat="1" ht="15">
      <c r="A36" s="11">
        <v>33</v>
      </c>
      <c r="B36" s="3" t="s">
        <v>44</v>
      </c>
      <c r="C36" s="7">
        <v>22399.74</v>
      </c>
      <c r="D36" s="7">
        <v>26796.96</v>
      </c>
      <c r="E36" s="7"/>
      <c r="F36" s="7"/>
      <c r="G36" s="7"/>
      <c r="H36" s="7">
        <f t="shared" si="12"/>
        <v>26796.96</v>
      </c>
      <c r="I36" s="7"/>
      <c r="J36" s="7">
        <v>26796.96</v>
      </c>
      <c r="K36" s="5">
        <v>19807.47</v>
      </c>
      <c r="L36" s="5"/>
      <c r="M36" s="5"/>
      <c r="N36" s="5"/>
      <c r="O36" s="5">
        <f t="shared" si="2"/>
        <v>19807.47</v>
      </c>
      <c r="P36" s="5"/>
      <c r="Q36" s="5">
        <f t="shared" si="3"/>
        <v>19807.47</v>
      </c>
      <c r="R36" s="5">
        <v>29389.23</v>
      </c>
      <c r="S36" s="5"/>
      <c r="T36" s="5"/>
      <c r="U36" s="5"/>
      <c r="V36" s="5">
        <f t="shared" si="4"/>
        <v>29389.23</v>
      </c>
      <c r="W36" s="5"/>
      <c r="X36" s="5">
        <f t="shared" si="10"/>
        <v>29389.229999999996</v>
      </c>
      <c r="Y36" s="5"/>
      <c r="Z36" s="13">
        <f t="shared" si="6"/>
        <v>25551.232052411666</v>
      </c>
      <c r="AA36" s="13">
        <f t="shared" si="7"/>
        <v>26486.691007282207</v>
      </c>
      <c r="AB36" s="13">
        <f t="shared" si="8"/>
        <v>0</v>
      </c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13">
        <f t="shared" si="9"/>
        <v>935.4589548705409</v>
      </c>
      <c r="AP36" s="5"/>
      <c r="AQ36" s="5"/>
    </row>
    <row r="37" spans="1:43" s="14" customFormat="1" ht="15">
      <c r="A37" s="11">
        <v>34</v>
      </c>
      <c r="B37" s="3" t="s">
        <v>45</v>
      </c>
      <c r="C37" s="7">
        <v>117211.88</v>
      </c>
      <c r="D37" s="7">
        <v>917835.67</v>
      </c>
      <c r="E37" s="7"/>
      <c r="F37" s="7"/>
      <c r="G37" s="7">
        <v>3902.71</v>
      </c>
      <c r="H37" s="7">
        <f t="shared" si="12"/>
        <v>913932.9600000001</v>
      </c>
      <c r="I37" s="7">
        <v>20453.76</v>
      </c>
      <c r="J37" s="7">
        <f>SUM(H37:I37)</f>
        <v>934386.7200000001</v>
      </c>
      <c r="K37" s="5">
        <v>899512</v>
      </c>
      <c r="L37" s="5">
        <v>31.17</v>
      </c>
      <c r="M37" s="5">
        <v>192.38</v>
      </c>
      <c r="N37" s="5"/>
      <c r="O37" s="5">
        <f t="shared" si="2"/>
        <v>899288.45</v>
      </c>
      <c r="P37" s="5">
        <v>19652.74</v>
      </c>
      <c r="Q37" s="5">
        <f t="shared" si="3"/>
        <v>918941.19</v>
      </c>
      <c r="R37" s="5">
        <v>131699.94</v>
      </c>
      <c r="S37" s="5"/>
      <c r="T37" s="5">
        <v>157.52</v>
      </c>
      <c r="U37" s="5">
        <v>1573</v>
      </c>
      <c r="V37" s="5">
        <f t="shared" si="4"/>
        <v>133115.42</v>
      </c>
      <c r="W37" s="5">
        <v>458.01</v>
      </c>
      <c r="X37" s="5">
        <f t="shared" si="10"/>
        <v>133115.42000000016</v>
      </c>
      <c r="Y37" s="5"/>
      <c r="Z37" s="13">
        <f t="shared" si="6"/>
        <v>890949.2684771634</v>
      </c>
      <c r="AA37" s="13">
        <f t="shared" si="7"/>
        <v>1136195.7097161738</v>
      </c>
      <c r="AB37" s="13">
        <f t="shared" si="8"/>
        <v>121559</v>
      </c>
      <c r="AC37" s="5"/>
      <c r="AD37" s="5"/>
      <c r="AE37" s="5"/>
      <c r="AF37" s="5"/>
      <c r="AG37" s="5"/>
      <c r="AH37" s="5"/>
      <c r="AI37" s="5"/>
      <c r="AJ37" s="5"/>
      <c r="AK37" s="5"/>
      <c r="AL37" s="5">
        <v>121559</v>
      </c>
      <c r="AM37" s="5"/>
      <c r="AN37" s="5">
        <v>91068.8</v>
      </c>
      <c r="AO37" s="13">
        <f t="shared" si="9"/>
        <v>32618.641239010427</v>
      </c>
      <c r="AP37" s="5"/>
      <c r="AQ37" s="5"/>
    </row>
    <row r="38" spans="1:43" s="14" customFormat="1" ht="15">
      <c r="A38" s="11">
        <v>35</v>
      </c>
      <c r="B38" s="3" t="s">
        <v>46</v>
      </c>
      <c r="C38" s="7">
        <v>75763.99</v>
      </c>
      <c r="D38" s="7">
        <v>449081.04</v>
      </c>
      <c r="E38" s="7"/>
      <c r="F38" s="7"/>
      <c r="G38" s="7">
        <v>79.91</v>
      </c>
      <c r="H38" s="7">
        <f t="shared" si="12"/>
        <v>449001.13</v>
      </c>
      <c r="I38" s="7"/>
      <c r="J38" s="7">
        <v>449001.13</v>
      </c>
      <c r="K38" s="5">
        <v>418991.19</v>
      </c>
      <c r="L38" s="5">
        <v>0.08</v>
      </c>
      <c r="M38" s="5">
        <v>1346.36</v>
      </c>
      <c r="N38" s="5"/>
      <c r="O38" s="5">
        <f t="shared" si="2"/>
        <v>417644.75</v>
      </c>
      <c r="P38" s="5"/>
      <c r="Q38" s="5">
        <f t="shared" si="3"/>
        <v>417644.75</v>
      </c>
      <c r="R38" s="5">
        <v>112649.18</v>
      </c>
      <c r="S38" s="5"/>
      <c r="T38" s="5">
        <v>5448.9</v>
      </c>
      <c r="U38" s="5"/>
      <c r="V38" s="5">
        <f t="shared" si="4"/>
        <v>107200.28</v>
      </c>
      <c r="W38" s="5">
        <v>79.91</v>
      </c>
      <c r="X38" s="5">
        <f t="shared" si="10"/>
        <v>107200.28</v>
      </c>
      <c r="Y38" s="5"/>
      <c r="Z38" s="13">
        <f t="shared" si="6"/>
        <v>428128.11842929415</v>
      </c>
      <c r="AA38" s="13">
        <f t="shared" si="7"/>
        <v>443802.36385883135</v>
      </c>
      <c r="AB38" s="13">
        <f t="shared" si="8"/>
        <v>0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13">
        <f t="shared" si="9"/>
        <v>15674.245429537226</v>
      </c>
      <c r="AP38" s="5"/>
      <c r="AQ38" s="5"/>
    </row>
    <row r="39" spans="1:43" s="14" customFormat="1" ht="15">
      <c r="A39" s="11">
        <v>36</v>
      </c>
      <c r="B39" s="3" t="s">
        <v>50</v>
      </c>
      <c r="C39" s="7">
        <v>132280.03</v>
      </c>
      <c r="D39" s="7">
        <v>564691.56</v>
      </c>
      <c r="E39" s="7"/>
      <c r="F39" s="7"/>
      <c r="G39" s="7">
        <v>456.18</v>
      </c>
      <c r="H39" s="7">
        <f t="shared" si="12"/>
        <v>564235.38</v>
      </c>
      <c r="I39" s="7"/>
      <c r="J39" s="7">
        <v>564312.36</v>
      </c>
      <c r="K39" s="5">
        <v>539833.88</v>
      </c>
      <c r="L39" s="5">
        <v>0.27</v>
      </c>
      <c r="M39" s="5">
        <v>2249.05</v>
      </c>
      <c r="N39" s="5"/>
      <c r="O39" s="5">
        <f t="shared" si="2"/>
        <v>537584.5599999999</v>
      </c>
      <c r="P39" s="5"/>
      <c r="Q39" s="5">
        <f t="shared" si="3"/>
        <v>537584.5599999999</v>
      </c>
      <c r="R39" s="5">
        <v>167120.73</v>
      </c>
      <c r="S39" s="5"/>
      <c r="T39" s="5">
        <v>7656.72</v>
      </c>
      <c r="U39" s="5"/>
      <c r="V39" s="5">
        <f t="shared" si="4"/>
        <v>159464.01</v>
      </c>
      <c r="W39" s="5">
        <v>456.18</v>
      </c>
      <c r="X39" s="5">
        <f t="shared" si="10"/>
        <v>159464.01000000007</v>
      </c>
      <c r="Y39" s="5"/>
      <c r="Z39" s="13">
        <f t="shared" si="6"/>
        <v>538078.7992520074</v>
      </c>
      <c r="AA39" s="13">
        <f t="shared" si="7"/>
        <v>557778.4610982067</v>
      </c>
      <c r="AB39" s="13">
        <f t="shared" si="8"/>
        <v>0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13">
        <f t="shared" si="9"/>
        <v>19699.661846199288</v>
      </c>
      <c r="AP39" s="5"/>
      <c r="AQ39" s="15"/>
    </row>
    <row r="40" spans="1:43" s="14" customFormat="1" ht="15">
      <c r="A40" s="11">
        <v>37</v>
      </c>
      <c r="B40" s="3" t="s">
        <v>47</v>
      </c>
      <c r="C40" s="7">
        <v>165225.57</v>
      </c>
      <c r="D40" s="7">
        <v>555285.59</v>
      </c>
      <c r="E40" s="7"/>
      <c r="F40" s="7"/>
      <c r="G40" s="7">
        <v>1742.4</v>
      </c>
      <c r="H40" s="7">
        <f t="shared" si="12"/>
        <v>553543.19</v>
      </c>
      <c r="I40" s="7"/>
      <c r="J40" s="7">
        <v>553543.19</v>
      </c>
      <c r="K40" s="5">
        <v>510385.13</v>
      </c>
      <c r="L40" s="5">
        <v>5.58</v>
      </c>
      <c r="M40" s="5">
        <v>2446.51</v>
      </c>
      <c r="N40" s="5"/>
      <c r="O40" s="5">
        <f t="shared" si="2"/>
        <v>507933.04</v>
      </c>
      <c r="P40" s="5"/>
      <c r="Q40" s="5">
        <f t="shared" si="3"/>
        <v>507933.04</v>
      </c>
      <c r="R40" s="5">
        <v>222197.55</v>
      </c>
      <c r="S40" s="5"/>
      <c r="T40" s="5">
        <v>9619.43</v>
      </c>
      <c r="U40" s="5"/>
      <c r="V40" s="5">
        <f t="shared" si="4"/>
        <v>212578.12</v>
      </c>
      <c r="W40" s="5">
        <v>1742.4</v>
      </c>
      <c r="X40" s="5">
        <f t="shared" si="10"/>
        <v>212578.12000000002</v>
      </c>
      <c r="Y40" s="5"/>
      <c r="Z40" s="13">
        <f t="shared" si="6"/>
        <v>527810.2627582457</v>
      </c>
      <c r="AA40" s="13">
        <f t="shared" si="7"/>
        <v>550433.9820903306</v>
      </c>
      <c r="AB40" s="13">
        <f t="shared" si="8"/>
        <v>3300</v>
      </c>
      <c r="AC40" s="5"/>
      <c r="AD40" s="5"/>
      <c r="AE40" s="5"/>
      <c r="AF40" s="5"/>
      <c r="AG40" s="5"/>
      <c r="AH40" s="5"/>
      <c r="AI40" s="5"/>
      <c r="AJ40" s="5"/>
      <c r="AK40" s="5">
        <v>3300</v>
      </c>
      <c r="AL40" s="5"/>
      <c r="AM40" s="5"/>
      <c r="AN40" s="5"/>
      <c r="AO40" s="13">
        <f t="shared" si="9"/>
        <v>19323.71933208488</v>
      </c>
      <c r="AP40" s="5"/>
      <c r="AQ40" s="5"/>
    </row>
    <row r="41" spans="1:43" s="14" customFormat="1" ht="15">
      <c r="A41" s="11">
        <v>38</v>
      </c>
      <c r="B41" s="3" t="s">
        <v>48</v>
      </c>
      <c r="C41" s="7">
        <v>47381.44</v>
      </c>
      <c r="D41" s="7">
        <v>557348.63</v>
      </c>
      <c r="E41" s="7"/>
      <c r="F41" s="7"/>
      <c r="G41" s="7">
        <v>1893.45</v>
      </c>
      <c r="H41" s="7">
        <f t="shared" si="12"/>
        <v>555455.18</v>
      </c>
      <c r="I41" s="7"/>
      <c r="J41" s="7">
        <v>555455.18</v>
      </c>
      <c r="K41" s="5">
        <v>556742.52</v>
      </c>
      <c r="L41" s="5">
        <v>6.66</v>
      </c>
      <c r="M41" s="5">
        <v>2166.07</v>
      </c>
      <c r="N41" s="5"/>
      <c r="O41" s="5">
        <f t="shared" si="2"/>
        <v>554569.79</v>
      </c>
      <c r="P41" s="5"/>
      <c r="Q41" s="5">
        <f t="shared" si="3"/>
        <v>554569.79</v>
      </c>
      <c r="R41" s="5">
        <v>49829.04</v>
      </c>
      <c r="S41" s="5"/>
      <c r="T41" s="5">
        <v>1561.71</v>
      </c>
      <c r="U41" s="5"/>
      <c r="V41" s="5">
        <f t="shared" si="4"/>
        <v>48267.33</v>
      </c>
      <c r="W41" s="5">
        <v>0.5</v>
      </c>
      <c r="X41" s="5">
        <f t="shared" si="10"/>
        <v>48267.330000000075</v>
      </c>
      <c r="Y41" s="5"/>
      <c r="Z41" s="13">
        <f t="shared" si="6"/>
        <v>529633.3688184813</v>
      </c>
      <c r="AA41" s="13">
        <f t="shared" si="7"/>
        <v>549023.8340861918</v>
      </c>
      <c r="AB41" s="13">
        <f t="shared" si="8"/>
        <v>0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13">
        <f t="shared" si="9"/>
        <v>19390.465267710526</v>
      </c>
      <c r="AP41" s="5"/>
      <c r="AQ41" s="5"/>
    </row>
    <row r="42" spans="1:43" s="14" customFormat="1" ht="15">
      <c r="A42" s="11">
        <v>39</v>
      </c>
      <c r="B42" s="3" t="s">
        <v>49</v>
      </c>
      <c r="C42" s="7">
        <v>127093.76</v>
      </c>
      <c r="D42" s="7">
        <v>149250.89</v>
      </c>
      <c r="E42" s="7"/>
      <c r="F42" s="7"/>
      <c r="G42" s="7"/>
      <c r="H42" s="7">
        <f t="shared" si="12"/>
        <v>149250.89</v>
      </c>
      <c r="I42" s="7"/>
      <c r="J42" s="7">
        <v>149250.89</v>
      </c>
      <c r="K42" s="5">
        <v>109770.06</v>
      </c>
      <c r="L42" s="5"/>
      <c r="M42" s="5">
        <v>339.54</v>
      </c>
      <c r="N42" s="5"/>
      <c r="O42" s="5">
        <f t="shared" si="2"/>
        <v>109430.52</v>
      </c>
      <c r="P42" s="5"/>
      <c r="Q42" s="5">
        <f t="shared" si="3"/>
        <v>109430.52</v>
      </c>
      <c r="R42" s="5">
        <v>176643.47</v>
      </c>
      <c r="S42" s="5"/>
      <c r="T42" s="5">
        <v>9729.34</v>
      </c>
      <c r="U42" s="5"/>
      <c r="V42" s="5">
        <f t="shared" si="4"/>
        <v>166914.13</v>
      </c>
      <c r="W42" s="5"/>
      <c r="X42" s="5">
        <f t="shared" si="10"/>
        <v>166914.13</v>
      </c>
      <c r="Y42" s="5"/>
      <c r="Z42" s="13">
        <f t="shared" si="6"/>
        <v>142312.56547082087</v>
      </c>
      <c r="AA42" s="13">
        <f t="shared" si="7"/>
        <v>147522.78639039153</v>
      </c>
      <c r="AB42" s="13">
        <f t="shared" si="8"/>
        <v>0</v>
      </c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13">
        <f t="shared" si="9"/>
        <v>5210.2209195706555</v>
      </c>
      <c r="AP42" s="5"/>
      <c r="AQ42" s="5"/>
    </row>
    <row r="43" spans="1:43" s="14" customFormat="1" ht="15">
      <c r="A43" s="11">
        <v>40</v>
      </c>
      <c r="B43" s="3" t="s">
        <v>51</v>
      </c>
      <c r="C43" s="7">
        <v>0</v>
      </c>
      <c r="D43" s="7">
        <v>16114.92</v>
      </c>
      <c r="E43" s="7"/>
      <c r="F43" s="7"/>
      <c r="G43" s="7"/>
      <c r="H43" s="7">
        <f t="shared" si="12"/>
        <v>16114.92</v>
      </c>
      <c r="I43" s="7"/>
      <c r="J43" s="7">
        <v>16114.92</v>
      </c>
      <c r="K43" s="5">
        <v>16114.92</v>
      </c>
      <c r="L43" s="5"/>
      <c r="M43" s="5"/>
      <c r="N43" s="5"/>
      <c r="O43" s="5">
        <f t="shared" si="2"/>
        <v>16114.92</v>
      </c>
      <c r="P43" s="5"/>
      <c r="Q43" s="5">
        <f t="shared" si="3"/>
        <v>16114.92</v>
      </c>
      <c r="R43" s="5">
        <v>0</v>
      </c>
      <c r="S43" s="5"/>
      <c r="T43" s="5"/>
      <c r="U43" s="5"/>
      <c r="V43" s="5">
        <f t="shared" si="4"/>
        <v>0</v>
      </c>
      <c r="W43" s="5"/>
      <c r="X43" s="5">
        <f t="shared" si="10"/>
        <v>0</v>
      </c>
      <c r="Y43" s="5"/>
      <c r="Z43" s="13">
        <f t="shared" si="6"/>
        <v>15365.775088892538</v>
      </c>
      <c r="AA43" s="13">
        <f t="shared" si="7"/>
        <v>15928.333163428693</v>
      </c>
      <c r="AB43" s="13">
        <f t="shared" si="8"/>
        <v>0</v>
      </c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13">
        <f t="shared" si="9"/>
        <v>562.5580745361555</v>
      </c>
      <c r="AP43" s="5"/>
      <c r="AQ43" s="5"/>
    </row>
    <row r="44" spans="1:43" s="14" customFormat="1" ht="15">
      <c r="A44" s="11">
        <v>41</v>
      </c>
      <c r="B44" s="3" t="s">
        <v>52</v>
      </c>
      <c r="C44" s="7">
        <v>556.39</v>
      </c>
      <c r="D44" s="7">
        <v>16785.36</v>
      </c>
      <c r="E44" s="7"/>
      <c r="F44" s="7"/>
      <c r="G44" s="7"/>
      <c r="H44" s="7">
        <f t="shared" si="12"/>
        <v>16785.36</v>
      </c>
      <c r="I44" s="7"/>
      <c r="J44" s="7">
        <v>16785.36</v>
      </c>
      <c r="K44" s="5">
        <v>15942.97</v>
      </c>
      <c r="L44" s="5"/>
      <c r="M44" s="5"/>
      <c r="N44" s="5"/>
      <c r="O44" s="5">
        <f t="shared" si="2"/>
        <v>15942.97</v>
      </c>
      <c r="P44" s="5"/>
      <c r="Q44" s="5">
        <f t="shared" si="3"/>
        <v>15942.97</v>
      </c>
      <c r="R44" s="5">
        <v>1398.78</v>
      </c>
      <c r="S44" s="5"/>
      <c r="T44" s="5"/>
      <c r="U44" s="5"/>
      <c r="V44" s="5">
        <f t="shared" si="4"/>
        <v>1398.78</v>
      </c>
      <c r="W44" s="5"/>
      <c r="X44" s="5">
        <f t="shared" si="10"/>
        <v>1398.7800000000007</v>
      </c>
      <c r="Y44" s="5"/>
      <c r="Z44" s="13">
        <f t="shared" si="6"/>
        <v>16005.047902570615</v>
      </c>
      <c r="AA44" s="13">
        <f t="shared" si="7"/>
        <v>16591.010464097213</v>
      </c>
      <c r="AB44" s="13">
        <f t="shared" si="8"/>
        <v>0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13">
        <f t="shared" si="9"/>
        <v>585.9625615265979</v>
      </c>
      <c r="AP44" s="5"/>
      <c r="AQ44" s="5"/>
    </row>
    <row r="45" spans="1:43" s="14" customFormat="1" ht="15">
      <c r="A45" s="11">
        <v>42</v>
      </c>
      <c r="B45" s="3" t="s">
        <v>53</v>
      </c>
      <c r="C45" s="7">
        <v>0</v>
      </c>
      <c r="D45" s="7">
        <v>13291.08</v>
      </c>
      <c r="E45" s="7"/>
      <c r="F45" s="7"/>
      <c r="G45" s="7"/>
      <c r="H45" s="7">
        <f t="shared" si="12"/>
        <v>13291.08</v>
      </c>
      <c r="I45" s="7"/>
      <c r="J45" s="7">
        <v>13291.08</v>
      </c>
      <c r="K45" s="5">
        <v>13291.08</v>
      </c>
      <c r="L45" s="5"/>
      <c r="M45" s="5"/>
      <c r="N45" s="5"/>
      <c r="O45" s="5">
        <f t="shared" si="2"/>
        <v>13291.08</v>
      </c>
      <c r="P45" s="5"/>
      <c r="Q45" s="5">
        <f t="shared" si="3"/>
        <v>13291.08</v>
      </c>
      <c r="R45" s="5">
        <v>0</v>
      </c>
      <c r="S45" s="5"/>
      <c r="T45" s="5"/>
      <c r="U45" s="5"/>
      <c r="V45" s="5">
        <f t="shared" si="4"/>
        <v>0</v>
      </c>
      <c r="W45" s="5"/>
      <c r="X45" s="5">
        <f t="shared" si="10"/>
        <v>0</v>
      </c>
      <c r="Y45" s="5"/>
      <c r="Z45" s="13">
        <f t="shared" si="6"/>
        <v>12673.20880081799</v>
      </c>
      <c r="AA45" s="13">
        <f t="shared" si="7"/>
        <v>13137.189036109634</v>
      </c>
      <c r="AB45" s="13">
        <f t="shared" si="8"/>
        <v>0</v>
      </c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13">
        <f t="shared" si="9"/>
        <v>463.9802352916431</v>
      </c>
      <c r="AP45" s="5"/>
      <c r="AQ45" s="5"/>
    </row>
    <row r="46" spans="1:43" s="14" customFormat="1" ht="15">
      <c r="A46" s="11">
        <v>43</v>
      </c>
      <c r="B46" s="3" t="s">
        <v>77</v>
      </c>
      <c r="C46" s="7">
        <v>0</v>
      </c>
      <c r="D46" s="7">
        <v>13369.08</v>
      </c>
      <c r="E46" s="7"/>
      <c r="F46" s="7"/>
      <c r="G46" s="7"/>
      <c r="H46" s="7">
        <f t="shared" si="12"/>
        <v>13369.08</v>
      </c>
      <c r="I46" s="7"/>
      <c r="J46" s="7">
        <v>13369.08</v>
      </c>
      <c r="K46" s="5">
        <v>13369.08</v>
      </c>
      <c r="L46" s="5"/>
      <c r="M46" s="5"/>
      <c r="N46" s="5"/>
      <c r="O46" s="5">
        <f t="shared" si="2"/>
        <v>13369.08</v>
      </c>
      <c r="P46" s="5"/>
      <c r="Q46" s="5">
        <f t="shared" si="3"/>
        <v>13369.08</v>
      </c>
      <c r="R46" s="5">
        <v>0</v>
      </c>
      <c r="S46" s="5"/>
      <c r="T46" s="5"/>
      <c r="U46" s="5"/>
      <c r="V46" s="5">
        <f t="shared" si="4"/>
        <v>0</v>
      </c>
      <c r="W46" s="5"/>
      <c r="X46" s="5">
        <f t="shared" si="10"/>
        <v>0</v>
      </c>
      <c r="Y46" s="5"/>
      <c r="Z46" s="13">
        <f t="shared" si="6"/>
        <v>12747.582763390166</v>
      </c>
      <c r="AA46" s="13">
        <f t="shared" si="7"/>
        <v>13214.285911970477</v>
      </c>
      <c r="AB46" s="13">
        <f t="shared" si="8"/>
        <v>0</v>
      </c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13">
        <f t="shared" si="9"/>
        <v>466.703148580311</v>
      </c>
      <c r="AP46" s="5"/>
      <c r="AQ46" s="5"/>
    </row>
    <row r="47" spans="1:43" s="14" customFormat="1" ht="15">
      <c r="A47" s="11">
        <v>44</v>
      </c>
      <c r="B47" s="3" t="s">
        <v>54</v>
      </c>
      <c r="C47" s="7">
        <v>1106.31</v>
      </c>
      <c r="D47" s="7">
        <v>13275.72</v>
      </c>
      <c r="E47" s="7"/>
      <c r="F47" s="7"/>
      <c r="G47" s="7"/>
      <c r="H47" s="7">
        <f t="shared" si="12"/>
        <v>13275.72</v>
      </c>
      <c r="I47" s="7"/>
      <c r="J47" s="7">
        <v>13275.72</v>
      </c>
      <c r="K47" s="5">
        <v>14382.03</v>
      </c>
      <c r="L47" s="5"/>
      <c r="M47" s="5"/>
      <c r="N47" s="5"/>
      <c r="O47" s="5">
        <f t="shared" si="2"/>
        <v>14382.03</v>
      </c>
      <c r="P47" s="5"/>
      <c r="Q47" s="5">
        <f t="shared" si="3"/>
        <v>14382.03</v>
      </c>
      <c r="R47" s="5">
        <v>0</v>
      </c>
      <c r="S47" s="5"/>
      <c r="T47" s="5"/>
      <c r="U47" s="5"/>
      <c r="V47" s="5">
        <f t="shared" si="4"/>
        <v>0</v>
      </c>
      <c r="W47" s="5"/>
      <c r="X47" s="5">
        <v>0</v>
      </c>
      <c r="Y47" s="5"/>
      <c r="Z47" s="13">
        <f t="shared" si="6"/>
        <v>12658.562851265315</v>
      </c>
      <c r="AA47" s="13">
        <f t="shared" si="7"/>
        <v>13122.006882093958</v>
      </c>
      <c r="AB47" s="13">
        <f t="shared" si="8"/>
        <v>0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13">
        <f t="shared" si="9"/>
        <v>463.44403082864386</v>
      </c>
      <c r="AP47" s="5"/>
      <c r="AQ47" s="5"/>
    </row>
    <row r="48" spans="1:43" s="14" customFormat="1" ht="15">
      <c r="A48" s="11">
        <v>45</v>
      </c>
      <c r="B48" s="16" t="s">
        <v>55</v>
      </c>
      <c r="C48" s="7">
        <v>3741.73</v>
      </c>
      <c r="D48" s="7">
        <v>14315.07</v>
      </c>
      <c r="E48" s="7"/>
      <c r="F48" s="7"/>
      <c r="G48" s="7">
        <v>154.87</v>
      </c>
      <c r="H48" s="7">
        <f t="shared" si="12"/>
        <v>14160.199999999999</v>
      </c>
      <c r="I48" s="7"/>
      <c r="J48" s="7">
        <v>14160.2</v>
      </c>
      <c r="K48" s="5">
        <v>11858.42</v>
      </c>
      <c r="L48" s="5"/>
      <c r="M48" s="5">
        <v>106.65</v>
      </c>
      <c r="N48" s="5"/>
      <c r="O48" s="5">
        <f t="shared" si="2"/>
        <v>11751.77</v>
      </c>
      <c r="P48" s="5"/>
      <c r="Q48" s="5">
        <f t="shared" si="3"/>
        <v>11751.77</v>
      </c>
      <c r="R48" s="5">
        <v>7467.31</v>
      </c>
      <c r="S48" s="5"/>
      <c r="T48" s="5">
        <v>1317.15</v>
      </c>
      <c r="U48" s="5"/>
      <c r="V48" s="5">
        <f t="shared" si="4"/>
        <v>6150.16</v>
      </c>
      <c r="W48" s="5"/>
      <c r="X48" s="5">
        <f t="shared" si="10"/>
        <v>6150.16</v>
      </c>
      <c r="Y48" s="5"/>
      <c r="Z48" s="13">
        <f t="shared" si="6"/>
        <v>13501.92544634017</v>
      </c>
      <c r="AA48" s="13">
        <f t="shared" si="7"/>
        <v>26785.24591749652</v>
      </c>
      <c r="AB48" s="13">
        <f t="shared" si="8"/>
        <v>12789</v>
      </c>
      <c r="AC48" s="5">
        <v>12789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13">
        <f t="shared" si="9"/>
        <v>494.32047115634884</v>
      </c>
      <c r="AP48" s="5"/>
      <c r="AQ48" s="5"/>
    </row>
    <row r="49" spans="1:43" s="14" customFormat="1" ht="15">
      <c r="A49" s="11">
        <v>46</v>
      </c>
      <c r="B49" s="3" t="s">
        <v>56</v>
      </c>
      <c r="C49" s="7">
        <v>12355.46</v>
      </c>
      <c r="D49" s="7">
        <v>14308.56</v>
      </c>
      <c r="E49" s="7"/>
      <c r="F49" s="7"/>
      <c r="G49" s="7"/>
      <c r="H49" s="7">
        <f t="shared" si="12"/>
        <v>14308.56</v>
      </c>
      <c r="I49" s="7"/>
      <c r="J49" s="7">
        <v>14308.56</v>
      </c>
      <c r="K49" s="5">
        <v>12487.68</v>
      </c>
      <c r="L49" s="5"/>
      <c r="M49" s="5">
        <v>243.4</v>
      </c>
      <c r="N49" s="5"/>
      <c r="O49" s="5">
        <f t="shared" si="2"/>
        <v>12244.28</v>
      </c>
      <c r="P49" s="5"/>
      <c r="Q49" s="5">
        <f t="shared" si="3"/>
        <v>12244.28</v>
      </c>
      <c r="R49" s="5">
        <v>18339.89</v>
      </c>
      <c r="S49" s="5"/>
      <c r="T49" s="5">
        <v>3920.15</v>
      </c>
      <c r="U49" s="5"/>
      <c r="V49" s="5">
        <f t="shared" si="4"/>
        <v>14419.74</v>
      </c>
      <c r="W49" s="5"/>
      <c r="X49" s="5">
        <f t="shared" si="10"/>
        <v>14419.739999999996</v>
      </c>
      <c r="Y49" s="5"/>
      <c r="Z49" s="13">
        <f t="shared" si="6"/>
        <v>13643.388537201812</v>
      </c>
      <c r="AA49" s="13">
        <f t="shared" si="7"/>
        <v>14142.888129069786</v>
      </c>
      <c r="AB49" s="13">
        <f t="shared" si="8"/>
        <v>0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13">
        <f t="shared" si="9"/>
        <v>499.49959186797406</v>
      </c>
      <c r="AP49" s="5"/>
      <c r="AQ49" s="5"/>
    </row>
    <row r="50" spans="1:43" s="14" customFormat="1" ht="15">
      <c r="A50" s="11">
        <v>47</v>
      </c>
      <c r="B50" s="3" t="s">
        <v>58</v>
      </c>
      <c r="C50" s="7">
        <v>148548.06</v>
      </c>
      <c r="D50" s="7">
        <v>496693.94</v>
      </c>
      <c r="E50" s="7"/>
      <c r="F50" s="7"/>
      <c r="G50" s="7">
        <v>1686.9</v>
      </c>
      <c r="H50" s="7">
        <f t="shared" si="12"/>
        <v>495007.04</v>
      </c>
      <c r="I50" s="7"/>
      <c r="J50" s="7">
        <v>495007.04</v>
      </c>
      <c r="K50" s="5">
        <v>455990.03</v>
      </c>
      <c r="L50" s="5"/>
      <c r="M50" s="5">
        <v>2673.39</v>
      </c>
      <c r="N50" s="5"/>
      <c r="O50" s="5">
        <f t="shared" si="2"/>
        <v>453316.64</v>
      </c>
      <c r="P50" s="5"/>
      <c r="Q50" s="5">
        <f t="shared" si="3"/>
        <v>453316.64</v>
      </c>
      <c r="R50" s="5">
        <v>195615.43</v>
      </c>
      <c r="S50" s="5"/>
      <c r="T50" s="5">
        <v>5376.97</v>
      </c>
      <c r="U50" s="5"/>
      <c r="V50" s="5">
        <f t="shared" si="4"/>
        <v>190238.46</v>
      </c>
      <c r="W50" s="5"/>
      <c r="X50" s="5">
        <f t="shared" si="10"/>
        <v>190238.45999999996</v>
      </c>
      <c r="Y50" s="5"/>
      <c r="Z50" s="13">
        <f t="shared" si="6"/>
        <v>471995.3213579982</v>
      </c>
      <c r="AA50" s="13">
        <f t="shared" si="7"/>
        <v>491442.4337580003</v>
      </c>
      <c r="AB50" s="13">
        <f t="shared" si="8"/>
        <v>0</v>
      </c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>
        <v>2166.84</v>
      </c>
      <c r="AN50" s="5"/>
      <c r="AO50" s="13">
        <f t="shared" si="9"/>
        <v>17280.27240000209</v>
      </c>
      <c r="AP50" s="5"/>
      <c r="AQ50" s="15"/>
    </row>
    <row r="51" spans="1:43" s="14" customFormat="1" ht="15">
      <c r="A51" s="11">
        <v>48</v>
      </c>
      <c r="B51" s="3" t="s">
        <v>59</v>
      </c>
      <c r="C51" s="7">
        <v>71392.12</v>
      </c>
      <c r="D51" s="7">
        <v>827002.56</v>
      </c>
      <c r="E51" s="7"/>
      <c r="F51" s="7"/>
      <c r="G51" s="7">
        <v>203401.56</v>
      </c>
      <c r="H51" s="7">
        <f t="shared" si="12"/>
        <v>623601</v>
      </c>
      <c r="I51" s="7"/>
      <c r="J51" s="7">
        <v>623601</v>
      </c>
      <c r="K51" s="5">
        <v>585734.47</v>
      </c>
      <c r="L51" s="5"/>
      <c r="M51" s="5">
        <v>1589.27</v>
      </c>
      <c r="N51" s="5"/>
      <c r="O51" s="5">
        <f t="shared" si="2"/>
        <v>584145.2</v>
      </c>
      <c r="P51" s="5"/>
      <c r="Q51" s="5">
        <f t="shared" si="3"/>
        <v>584145.2</v>
      </c>
      <c r="R51" s="5">
        <v>113546.96</v>
      </c>
      <c r="S51" s="5"/>
      <c r="T51" s="5">
        <v>2699.04</v>
      </c>
      <c r="U51" s="5"/>
      <c r="V51" s="5">
        <f t="shared" si="4"/>
        <v>110847.92000000001</v>
      </c>
      <c r="W51" s="5"/>
      <c r="X51" s="5">
        <f t="shared" si="10"/>
        <v>110847.92000000004</v>
      </c>
      <c r="Y51" s="5"/>
      <c r="Z51" s="13">
        <f t="shared" si="6"/>
        <v>594611.2491534848</v>
      </c>
      <c r="AA51" s="13">
        <f t="shared" si="7"/>
        <v>616380.6267140822</v>
      </c>
      <c r="AB51" s="13">
        <f t="shared" si="8"/>
        <v>0</v>
      </c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13">
        <f t="shared" si="9"/>
        <v>21769.377560597328</v>
      </c>
      <c r="AP51" s="5"/>
      <c r="AQ51" s="17"/>
    </row>
    <row r="52" spans="1:43" s="14" customFormat="1" ht="15">
      <c r="A52" s="11">
        <v>49</v>
      </c>
      <c r="B52" s="3" t="s">
        <v>60</v>
      </c>
      <c r="C52" s="7">
        <v>65986.62</v>
      </c>
      <c r="D52" s="7">
        <v>690384.75</v>
      </c>
      <c r="E52" s="7"/>
      <c r="F52" s="7"/>
      <c r="G52" s="7">
        <v>2951.04</v>
      </c>
      <c r="H52" s="7">
        <f t="shared" si="12"/>
        <v>687433.71</v>
      </c>
      <c r="I52" s="7"/>
      <c r="J52" s="7">
        <v>687433.71</v>
      </c>
      <c r="K52" s="5">
        <v>664673.48</v>
      </c>
      <c r="L52" s="5">
        <v>24.17</v>
      </c>
      <c r="M52" s="5">
        <v>819.65</v>
      </c>
      <c r="N52" s="5"/>
      <c r="O52" s="5">
        <f t="shared" si="2"/>
        <v>663829.6599999999</v>
      </c>
      <c r="P52" s="5"/>
      <c r="Q52" s="5">
        <f t="shared" si="3"/>
        <v>663829.6599999999</v>
      </c>
      <c r="R52" s="5">
        <v>91771.97</v>
      </c>
      <c r="S52" s="5"/>
      <c r="T52" s="5">
        <v>1575.09</v>
      </c>
      <c r="U52" s="5"/>
      <c r="V52" s="5">
        <f t="shared" si="4"/>
        <v>90196.88</v>
      </c>
      <c r="W52" s="5">
        <v>606.21</v>
      </c>
      <c r="X52" s="5">
        <f t="shared" si="10"/>
        <v>90196.88000000005</v>
      </c>
      <c r="Y52" s="5"/>
      <c r="Z52" s="13">
        <f t="shared" si="6"/>
        <v>655476.5258768258</v>
      </c>
      <c r="AA52" s="13">
        <f t="shared" si="7"/>
        <v>813990.2487490985</v>
      </c>
      <c r="AB52" s="13">
        <f t="shared" si="8"/>
        <v>134516</v>
      </c>
      <c r="AC52" s="5">
        <v>113216</v>
      </c>
      <c r="AD52" s="5"/>
      <c r="AE52" s="5"/>
      <c r="AF52" s="5"/>
      <c r="AG52" s="5"/>
      <c r="AH52" s="5"/>
      <c r="AI52" s="5"/>
      <c r="AJ52" s="5"/>
      <c r="AK52" s="5">
        <v>21300</v>
      </c>
      <c r="AL52" s="5"/>
      <c r="AM52" s="5"/>
      <c r="AN52" s="5"/>
      <c r="AO52" s="13">
        <f t="shared" si="9"/>
        <v>23997.722872272767</v>
      </c>
      <c r="AP52" s="5">
        <v>95147</v>
      </c>
      <c r="AQ52" s="5" t="s">
        <v>82</v>
      </c>
    </row>
    <row r="53" spans="1:43" s="14" customFormat="1" ht="15">
      <c r="A53" s="11">
        <v>50</v>
      </c>
      <c r="B53" s="3" t="s">
        <v>61</v>
      </c>
      <c r="C53" s="7">
        <v>34793.13</v>
      </c>
      <c r="D53" s="7">
        <v>479109.48</v>
      </c>
      <c r="E53" s="7"/>
      <c r="F53" s="7"/>
      <c r="G53" s="7"/>
      <c r="H53" s="7">
        <f t="shared" si="12"/>
        <v>479109.48</v>
      </c>
      <c r="I53" s="7"/>
      <c r="J53" s="7">
        <v>479109.48</v>
      </c>
      <c r="K53" s="5">
        <v>489844.57</v>
      </c>
      <c r="L53" s="5"/>
      <c r="M53" s="5">
        <v>1512.45</v>
      </c>
      <c r="N53" s="5"/>
      <c r="O53" s="5">
        <f t="shared" si="2"/>
        <v>488332.12</v>
      </c>
      <c r="P53" s="5"/>
      <c r="Q53" s="5">
        <f t="shared" si="3"/>
        <v>488332.12</v>
      </c>
      <c r="R53" s="5">
        <v>25573.78</v>
      </c>
      <c r="S53" s="5"/>
      <c r="T53" s="5">
        <v>3.29</v>
      </c>
      <c r="U53" s="5"/>
      <c r="V53" s="5">
        <f t="shared" si="4"/>
        <v>25570.489999999998</v>
      </c>
      <c r="W53" s="5"/>
      <c r="X53" s="5">
        <f t="shared" si="10"/>
        <v>25570.48999999999</v>
      </c>
      <c r="Y53" s="5"/>
      <c r="Z53" s="13">
        <f t="shared" si="6"/>
        <v>456836.80171147344</v>
      </c>
      <c r="AA53" s="13">
        <f t="shared" si="7"/>
        <v>478362.10388863715</v>
      </c>
      <c r="AB53" s="13">
        <f t="shared" si="8"/>
        <v>4800</v>
      </c>
      <c r="AC53" s="5"/>
      <c r="AD53" s="5"/>
      <c r="AE53" s="5"/>
      <c r="AF53" s="5"/>
      <c r="AG53" s="5"/>
      <c r="AH53" s="5"/>
      <c r="AI53" s="5"/>
      <c r="AJ53" s="5"/>
      <c r="AK53" s="5">
        <v>4800</v>
      </c>
      <c r="AL53" s="5"/>
      <c r="AM53" s="5"/>
      <c r="AN53" s="5"/>
      <c r="AO53" s="13">
        <f t="shared" si="9"/>
        <v>16725.30217716369</v>
      </c>
      <c r="AP53" s="5"/>
      <c r="AQ53" s="15"/>
    </row>
    <row r="54" spans="1:43" s="14" customFormat="1" ht="15">
      <c r="A54" s="11">
        <v>51</v>
      </c>
      <c r="B54" s="3" t="s">
        <v>73</v>
      </c>
      <c r="C54" s="7">
        <v>47381.62</v>
      </c>
      <c r="D54" s="7">
        <v>554710.89</v>
      </c>
      <c r="E54" s="7"/>
      <c r="F54" s="7"/>
      <c r="G54" s="7">
        <v>1862.77</v>
      </c>
      <c r="H54" s="7">
        <f t="shared" si="12"/>
        <v>552848.12</v>
      </c>
      <c r="I54" s="7">
        <v>93394.12</v>
      </c>
      <c r="J54" s="7">
        <f>SUM(H54:I54)</f>
        <v>646242.24</v>
      </c>
      <c r="K54" s="18">
        <v>540227.33</v>
      </c>
      <c r="L54" s="5"/>
      <c r="M54" s="5"/>
      <c r="N54" s="5"/>
      <c r="O54" s="5">
        <f t="shared" si="2"/>
        <v>540227.33</v>
      </c>
      <c r="P54" s="5">
        <v>13939.4</v>
      </c>
      <c r="Q54" s="5">
        <f t="shared" si="3"/>
        <v>554166.73</v>
      </c>
      <c r="R54" s="5">
        <v>58631.75</v>
      </c>
      <c r="S54" s="5"/>
      <c r="T54" s="5"/>
      <c r="U54" s="5">
        <v>80825.38</v>
      </c>
      <c r="V54" s="5">
        <f t="shared" si="4"/>
        <v>139457.13</v>
      </c>
      <c r="W54" s="5"/>
      <c r="X54" s="5">
        <f t="shared" si="10"/>
        <v>139457.13</v>
      </c>
      <c r="Y54" s="5"/>
      <c r="Z54" s="13">
        <f t="shared" si="6"/>
        <v>616199.9509015318</v>
      </c>
      <c r="AA54" s="13">
        <f t="shared" si="7"/>
        <v>640621.4047860767</v>
      </c>
      <c r="AB54" s="13">
        <f t="shared" si="8"/>
        <v>0</v>
      </c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>
        <v>1861.69</v>
      </c>
      <c r="AN54" s="5"/>
      <c r="AO54" s="13">
        <f t="shared" si="9"/>
        <v>22559.76388454501</v>
      </c>
      <c r="AP54" s="5"/>
      <c r="AQ54" s="5"/>
    </row>
    <row r="55" spans="1:43" s="14" customFormat="1" ht="15">
      <c r="A55" s="11">
        <v>52</v>
      </c>
      <c r="B55" s="3" t="s">
        <v>62</v>
      </c>
      <c r="C55" s="7">
        <v>125866.73</v>
      </c>
      <c r="D55" s="7">
        <v>681796.6</v>
      </c>
      <c r="E55" s="7"/>
      <c r="F55" s="7"/>
      <c r="G55" s="7">
        <v>574.28</v>
      </c>
      <c r="H55" s="7">
        <f t="shared" si="12"/>
        <v>681222.32</v>
      </c>
      <c r="I55" s="7"/>
      <c r="J55" s="7">
        <v>681222.32</v>
      </c>
      <c r="K55" s="5">
        <v>660139.71</v>
      </c>
      <c r="L55" s="5">
        <v>33.7</v>
      </c>
      <c r="M55" s="5">
        <v>2362.54</v>
      </c>
      <c r="N55" s="5"/>
      <c r="O55" s="5">
        <f t="shared" si="2"/>
        <v>657743.47</v>
      </c>
      <c r="P55" s="5"/>
      <c r="Q55" s="5">
        <f t="shared" si="3"/>
        <v>657743.47</v>
      </c>
      <c r="R55" s="5">
        <v>152242.34</v>
      </c>
      <c r="S55" s="5"/>
      <c r="T55" s="5">
        <v>2322.48</v>
      </c>
      <c r="U55" s="5"/>
      <c r="V55" s="5">
        <f t="shared" si="4"/>
        <v>149919.86</v>
      </c>
      <c r="W55" s="5">
        <v>574.28</v>
      </c>
      <c r="X55" s="5">
        <f t="shared" si="10"/>
        <v>149919.85999999996</v>
      </c>
      <c r="Y55" s="5"/>
      <c r="Z55" s="13">
        <f t="shared" si="6"/>
        <v>649553.8888591182</v>
      </c>
      <c r="AA55" s="13">
        <f t="shared" si="7"/>
        <v>721934.7774189282</v>
      </c>
      <c r="AB55" s="13">
        <f t="shared" si="8"/>
        <v>48600</v>
      </c>
      <c r="AC55" s="5"/>
      <c r="AD55" s="5"/>
      <c r="AE55" s="5"/>
      <c r="AF55" s="5"/>
      <c r="AG55" s="5"/>
      <c r="AH55" s="5"/>
      <c r="AI55" s="5"/>
      <c r="AJ55" s="5"/>
      <c r="AK55" s="5">
        <v>48600</v>
      </c>
      <c r="AL55" s="5"/>
      <c r="AM55" s="5"/>
      <c r="AN55" s="5"/>
      <c r="AO55" s="13">
        <f t="shared" si="9"/>
        <v>23780.888559809962</v>
      </c>
      <c r="AP55" s="5"/>
      <c r="AQ55" s="5"/>
    </row>
    <row r="56" spans="1:43" s="14" customFormat="1" ht="15">
      <c r="A56" s="11">
        <v>53</v>
      </c>
      <c r="B56" s="3" t="s">
        <v>63</v>
      </c>
      <c r="C56" s="7">
        <v>122156.99</v>
      </c>
      <c r="D56" s="7">
        <v>398833.8</v>
      </c>
      <c r="E56" s="7"/>
      <c r="F56" s="7"/>
      <c r="G56" s="7"/>
      <c r="H56" s="7">
        <f t="shared" si="12"/>
        <v>398833.8</v>
      </c>
      <c r="I56" s="7">
        <v>127355.76</v>
      </c>
      <c r="J56" s="7">
        <f>SUM(H56:I56)</f>
        <v>526189.5599999999</v>
      </c>
      <c r="K56" s="5">
        <v>391942.46</v>
      </c>
      <c r="L56" s="5"/>
      <c r="M56" s="5">
        <v>1203.46</v>
      </c>
      <c r="N56" s="5"/>
      <c r="O56" s="5">
        <f t="shared" si="2"/>
        <v>390739</v>
      </c>
      <c r="P56" s="5">
        <v>106129.8</v>
      </c>
      <c r="Q56" s="5">
        <f t="shared" si="3"/>
        <v>496868.8</v>
      </c>
      <c r="R56" s="5">
        <v>125910.75</v>
      </c>
      <c r="S56" s="5"/>
      <c r="T56" s="5">
        <v>5673.47</v>
      </c>
      <c r="U56" s="5">
        <v>31240.47</v>
      </c>
      <c r="V56" s="5">
        <f t="shared" si="4"/>
        <v>151477.75</v>
      </c>
      <c r="W56" s="5"/>
      <c r="X56" s="5">
        <f t="shared" si="10"/>
        <v>151477.74999999994</v>
      </c>
      <c r="Y56" s="5"/>
      <c r="Z56" s="13">
        <f t="shared" si="6"/>
        <v>501728.23899115383</v>
      </c>
      <c r="AA56" s="13">
        <f t="shared" si="7"/>
        <v>520097.06649477326</v>
      </c>
      <c r="AB56" s="13">
        <f t="shared" si="8"/>
        <v>0</v>
      </c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13">
        <f t="shared" si="9"/>
        <v>18368.827503619428</v>
      </c>
      <c r="AP56" s="5"/>
      <c r="AQ56" s="5"/>
    </row>
    <row r="57" spans="1:43" s="14" customFormat="1" ht="15">
      <c r="A57" s="11">
        <v>54</v>
      </c>
      <c r="B57" s="3" t="s">
        <v>64</v>
      </c>
      <c r="C57" s="7">
        <v>87332.56</v>
      </c>
      <c r="D57" s="7">
        <v>604165.01</v>
      </c>
      <c r="E57" s="7"/>
      <c r="F57" s="7"/>
      <c r="G57" s="7">
        <v>212.86</v>
      </c>
      <c r="H57" s="7">
        <f t="shared" si="12"/>
        <v>603952.15</v>
      </c>
      <c r="I57" s="7"/>
      <c r="J57" s="7">
        <v>603952.15</v>
      </c>
      <c r="K57" s="5">
        <v>582320.75</v>
      </c>
      <c r="L57" s="5"/>
      <c r="M57" s="5">
        <v>1103.92</v>
      </c>
      <c r="N57" s="5"/>
      <c r="O57" s="5">
        <f t="shared" si="2"/>
        <v>581216.83</v>
      </c>
      <c r="P57" s="5"/>
      <c r="Q57" s="5">
        <f t="shared" si="3"/>
        <v>581216.83</v>
      </c>
      <c r="R57" s="5">
        <v>111694.57</v>
      </c>
      <c r="S57" s="5"/>
      <c r="T57" s="5">
        <v>1626.69</v>
      </c>
      <c r="U57" s="5"/>
      <c r="V57" s="5">
        <f t="shared" si="4"/>
        <v>110067.88</v>
      </c>
      <c r="W57" s="5"/>
      <c r="X57" s="5">
        <f t="shared" si="10"/>
        <v>110067.88</v>
      </c>
      <c r="Y57" s="5"/>
      <c r="Z57" s="13">
        <f t="shared" si="6"/>
        <v>575875.8281985322</v>
      </c>
      <c r="AA57" s="13">
        <f t="shared" si="7"/>
        <v>718139.59121077</v>
      </c>
      <c r="AB57" s="13">
        <f t="shared" si="8"/>
        <v>121180.31</v>
      </c>
      <c r="AC57" s="5"/>
      <c r="AD57" s="5">
        <v>121180.31</v>
      </c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13">
        <f t="shared" si="9"/>
        <v>21083.453012237813</v>
      </c>
      <c r="AP57" s="5"/>
      <c r="AQ57" s="15"/>
    </row>
    <row r="58" spans="1:43" s="14" customFormat="1" ht="15">
      <c r="A58" s="11">
        <v>55</v>
      </c>
      <c r="B58" s="3" t="s">
        <v>65</v>
      </c>
      <c r="C58" s="7">
        <v>111912.9</v>
      </c>
      <c r="D58" s="7">
        <v>683301.11</v>
      </c>
      <c r="E58" s="7"/>
      <c r="F58" s="7"/>
      <c r="G58" s="7">
        <v>2320.75</v>
      </c>
      <c r="H58" s="7">
        <f t="shared" si="12"/>
        <v>680980.36</v>
      </c>
      <c r="I58" s="7">
        <v>22582.32</v>
      </c>
      <c r="J58" s="7">
        <f>SUM(H58:I58)</f>
        <v>703562.6799999999</v>
      </c>
      <c r="K58" s="5">
        <v>652512.1</v>
      </c>
      <c r="L58" s="5"/>
      <c r="M58" s="5"/>
      <c r="N58" s="5"/>
      <c r="O58" s="5">
        <f t="shared" si="2"/>
        <v>652512.1</v>
      </c>
      <c r="P58" s="5">
        <v>19116.69</v>
      </c>
      <c r="Q58" s="5">
        <f t="shared" si="3"/>
        <v>671628.7899999999</v>
      </c>
      <c r="R58" s="5">
        <v>139378.5</v>
      </c>
      <c r="S58" s="5"/>
      <c r="T58" s="5"/>
      <c r="U58" s="5">
        <v>4468.29</v>
      </c>
      <c r="V58" s="5">
        <f t="shared" si="4"/>
        <v>143846.79</v>
      </c>
      <c r="W58" s="5"/>
      <c r="X58" s="5">
        <f t="shared" si="10"/>
        <v>143846.79000000004</v>
      </c>
      <c r="Y58" s="5">
        <v>-2320.75</v>
      </c>
      <c r="Z58" s="13">
        <f t="shared" si="6"/>
        <v>670855.6978141047</v>
      </c>
      <c r="AA58" s="13">
        <f t="shared" si="7"/>
        <v>695416.469234397</v>
      </c>
      <c r="AB58" s="13">
        <f t="shared" si="8"/>
        <v>0</v>
      </c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13">
        <f t="shared" si="9"/>
        <v>24560.77142029233</v>
      </c>
      <c r="AP58" s="5"/>
      <c r="AQ58" s="5"/>
    </row>
    <row r="59" spans="1:43" s="14" customFormat="1" ht="15">
      <c r="A59" s="11">
        <v>56</v>
      </c>
      <c r="B59" s="3" t="s">
        <v>66</v>
      </c>
      <c r="C59" s="7">
        <v>108720.11</v>
      </c>
      <c r="D59" s="7">
        <v>683984.98</v>
      </c>
      <c r="E59" s="7"/>
      <c r="F59" s="7"/>
      <c r="G59" s="7">
        <v>2323.12</v>
      </c>
      <c r="H59" s="7">
        <f t="shared" si="12"/>
        <v>681661.86</v>
      </c>
      <c r="I59" s="7"/>
      <c r="J59" s="7">
        <v>681661.86</v>
      </c>
      <c r="K59" s="5">
        <v>646002.21</v>
      </c>
      <c r="L59" s="5"/>
      <c r="M59" s="5"/>
      <c r="N59" s="5"/>
      <c r="O59" s="5">
        <f t="shared" si="2"/>
        <v>646002.21</v>
      </c>
      <c r="P59" s="5"/>
      <c r="Q59" s="5">
        <f t="shared" si="3"/>
        <v>646002.21</v>
      </c>
      <c r="R59" s="5">
        <v>144379.76</v>
      </c>
      <c r="S59" s="5"/>
      <c r="T59" s="5"/>
      <c r="U59" s="5"/>
      <c r="V59" s="5">
        <f t="shared" si="4"/>
        <v>144379.76</v>
      </c>
      <c r="W59" s="5"/>
      <c r="X59" s="5">
        <f t="shared" si="10"/>
        <v>144379.76</v>
      </c>
      <c r="Y59" s="5"/>
      <c r="Z59" s="13">
        <f t="shared" si="6"/>
        <v>649972.9956733359</v>
      </c>
      <c r="AA59" s="13">
        <f t="shared" si="7"/>
        <v>720564.2281986189</v>
      </c>
      <c r="AB59" s="13">
        <f t="shared" si="8"/>
        <v>46795</v>
      </c>
      <c r="AC59" s="5">
        <v>28795</v>
      </c>
      <c r="AD59" s="5"/>
      <c r="AE59" s="5"/>
      <c r="AF59" s="5"/>
      <c r="AG59" s="5"/>
      <c r="AH59" s="5"/>
      <c r="AI59" s="5"/>
      <c r="AJ59" s="5"/>
      <c r="AK59" s="5">
        <v>18000</v>
      </c>
      <c r="AL59" s="5"/>
      <c r="AM59" s="5"/>
      <c r="AN59" s="5"/>
      <c r="AO59" s="13">
        <f t="shared" si="9"/>
        <v>23796.232525283052</v>
      </c>
      <c r="AP59" s="5"/>
      <c r="AQ59" s="5"/>
    </row>
    <row r="60" spans="1:43" s="14" customFormat="1" ht="15">
      <c r="A60" s="11">
        <v>57</v>
      </c>
      <c r="B60" s="3" t="s">
        <v>67</v>
      </c>
      <c r="C60" s="7">
        <v>79241.41</v>
      </c>
      <c r="D60" s="7">
        <v>479903.55</v>
      </c>
      <c r="E60" s="7"/>
      <c r="F60" s="7"/>
      <c r="G60" s="7">
        <v>2848.69</v>
      </c>
      <c r="H60" s="7">
        <f t="shared" si="12"/>
        <v>477054.86</v>
      </c>
      <c r="I60" s="7"/>
      <c r="J60" s="7">
        <v>477054.86</v>
      </c>
      <c r="K60" s="5">
        <v>470850.05</v>
      </c>
      <c r="L60" s="5"/>
      <c r="M60" s="5"/>
      <c r="N60" s="5"/>
      <c r="O60" s="5">
        <f t="shared" si="2"/>
        <v>470850.05</v>
      </c>
      <c r="P60" s="5"/>
      <c r="Q60" s="5">
        <f t="shared" si="3"/>
        <v>470850.05</v>
      </c>
      <c r="R60" s="5">
        <v>86665.02</v>
      </c>
      <c r="S60" s="5"/>
      <c r="T60" s="5"/>
      <c r="U60" s="5"/>
      <c r="V60" s="5">
        <f t="shared" si="4"/>
        <v>86665.02</v>
      </c>
      <c r="W60" s="5">
        <v>1218.8</v>
      </c>
      <c r="X60" s="5">
        <f t="shared" si="10"/>
        <v>86665.02000000003</v>
      </c>
      <c r="Y60" s="5">
        <v>-1629.89</v>
      </c>
      <c r="Z60" s="13">
        <f t="shared" si="6"/>
        <v>454877.69618608826</v>
      </c>
      <c r="AA60" s="13">
        <f t="shared" si="7"/>
        <v>511431.27333631396</v>
      </c>
      <c r="AB60" s="13">
        <f t="shared" si="8"/>
        <v>39900</v>
      </c>
      <c r="AC60" s="5"/>
      <c r="AD60" s="5"/>
      <c r="AE60" s="5"/>
      <c r="AF60" s="5"/>
      <c r="AG60" s="5"/>
      <c r="AH60" s="5"/>
      <c r="AI60" s="5"/>
      <c r="AJ60" s="5"/>
      <c r="AK60" s="5">
        <v>39900</v>
      </c>
      <c r="AL60" s="5"/>
      <c r="AM60" s="5"/>
      <c r="AN60" s="5"/>
      <c r="AO60" s="13">
        <f t="shared" si="9"/>
        <v>16653.577150225705</v>
      </c>
      <c r="AP60" s="5"/>
      <c r="AQ60" s="5"/>
    </row>
    <row r="61" spans="1:43" s="14" customFormat="1" ht="15">
      <c r="A61" s="11">
        <v>58</v>
      </c>
      <c r="B61" s="3" t="s">
        <v>68</v>
      </c>
      <c r="C61" s="7">
        <v>162714.87</v>
      </c>
      <c r="D61" s="7">
        <v>876393.78</v>
      </c>
      <c r="E61" s="7"/>
      <c r="F61" s="7"/>
      <c r="G61" s="7">
        <v>10836.13</v>
      </c>
      <c r="H61" s="7">
        <f t="shared" si="12"/>
        <v>865557.65</v>
      </c>
      <c r="I61" s="7">
        <v>18809.28</v>
      </c>
      <c r="J61" s="7">
        <f>SUM(H61:I61)</f>
        <v>884366.93</v>
      </c>
      <c r="K61" s="5">
        <v>861418.61</v>
      </c>
      <c r="L61" s="5">
        <v>6.91</v>
      </c>
      <c r="M61" s="5">
        <v>3262.27</v>
      </c>
      <c r="N61" s="5"/>
      <c r="O61" s="5">
        <f t="shared" si="2"/>
        <v>858149.4299999999</v>
      </c>
      <c r="P61" s="5">
        <v>23851.21</v>
      </c>
      <c r="Q61" s="5">
        <f t="shared" si="3"/>
        <v>882000.6399999999</v>
      </c>
      <c r="R61" s="5">
        <v>171140.94</v>
      </c>
      <c r="S61" s="5"/>
      <c r="T61" s="5">
        <v>4926.88</v>
      </c>
      <c r="U61" s="5"/>
      <c r="V61" s="5">
        <f t="shared" si="4"/>
        <v>166214.06</v>
      </c>
      <c r="W61" s="5">
        <v>1132.9</v>
      </c>
      <c r="X61" s="5">
        <f t="shared" si="10"/>
        <v>166214.06000000014</v>
      </c>
      <c r="Y61" s="5"/>
      <c r="Z61" s="13">
        <f t="shared" si="6"/>
        <v>843254.781434495</v>
      </c>
      <c r="AA61" s="13">
        <f t="shared" si="7"/>
        <v>877056.1345852057</v>
      </c>
      <c r="AB61" s="13">
        <f t="shared" si="8"/>
        <v>0</v>
      </c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>
        <v>2928.86</v>
      </c>
      <c r="AN61" s="5"/>
      <c r="AO61" s="13">
        <f t="shared" si="9"/>
        <v>30872.49315071071</v>
      </c>
      <c r="AP61" s="5">
        <v>154278</v>
      </c>
      <c r="AQ61" s="5" t="s">
        <v>83</v>
      </c>
    </row>
    <row r="62" spans="1:43" s="14" customFormat="1" ht="15">
      <c r="A62" s="11">
        <v>59</v>
      </c>
      <c r="B62" s="3" t="s">
        <v>69</v>
      </c>
      <c r="C62" s="7">
        <v>273039.43</v>
      </c>
      <c r="D62" s="7">
        <v>1096873.32</v>
      </c>
      <c r="E62" s="7"/>
      <c r="F62" s="7"/>
      <c r="G62" s="7">
        <v>3682.48</v>
      </c>
      <c r="H62" s="7">
        <f t="shared" si="12"/>
        <v>1093190.84</v>
      </c>
      <c r="I62" s="7">
        <v>233982.76</v>
      </c>
      <c r="J62" s="7">
        <f>SUM(H62:I62)</f>
        <v>1327173.6</v>
      </c>
      <c r="K62" s="5">
        <v>1066181.01</v>
      </c>
      <c r="L62" s="5">
        <v>0.87</v>
      </c>
      <c r="M62" s="5">
        <v>1784.41</v>
      </c>
      <c r="N62" s="5"/>
      <c r="O62" s="5">
        <f t="shared" si="2"/>
        <v>1064395.73</v>
      </c>
      <c r="P62" s="5">
        <v>107480.72</v>
      </c>
      <c r="Q62" s="5">
        <f t="shared" si="3"/>
        <v>1171876.45</v>
      </c>
      <c r="R62" s="5">
        <v>267002.17</v>
      </c>
      <c r="S62" s="5"/>
      <c r="T62" s="5">
        <v>1926.41</v>
      </c>
      <c r="U62" s="5">
        <v>163261.31</v>
      </c>
      <c r="V62" s="5">
        <f t="shared" si="4"/>
        <v>428337.07</v>
      </c>
      <c r="W62" s="5">
        <v>0.49</v>
      </c>
      <c r="X62" s="5">
        <f t="shared" si="10"/>
        <v>428337.07000000007</v>
      </c>
      <c r="Y62" s="5">
        <v>-3681.99</v>
      </c>
      <c r="Z62" s="13">
        <f t="shared" si="6"/>
        <v>1265476.4058100092</v>
      </c>
      <c r="AA62" s="13">
        <f t="shared" si="7"/>
        <v>1563619.6010896144</v>
      </c>
      <c r="AB62" s="13">
        <f t="shared" si="8"/>
        <v>247695</v>
      </c>
      <c r="AC62" s="5">
        <v>62732</v>
      </c>
      <c r="AD62" s="5"/>
      <c r="AE62" s="5">
        <v>144282</v>
      </c>
      <c r="AF62" s="5"/>
      <c r="AG62" s="5"/>
      <c r="AH62" s="5">
        <v>40681</v>
      </c>
      <c r="AI62" s="5"/>
      <c r="AJ62" s="5"/>
      <c r="AK62" s="5"/>
      <c r="AL62" s="5"/>
      <c r="AM62" s="5">
        <v>4117.7</v>
      </c>
      <c r="AN62" s="5"/>
      <c r="AO62" s="13">
        <f t="shared" si="9"/>
        <v>46330.49527960535</v>
      </c>
      <c r="AP62" s="5"/>
      <c r="AQ62" s="5"/>
    </row>
    <row r="63" spans="1:43" s="14" customFormat="1" ht="15">
      <c r="A63" s="11">
        <v>60</v>
      </c>
      <c r="B63" s="3" t="s">
        <v>70</v>
      </c>
      <c r="C63" s="7">
        <v>158081.94</v>
      </c>
      <c r="D63" s="7">
        <v>768739.34</v>
      </c>
      <c r="E63" s="7"/>
      <c r="F63" s="7"/>
      <c r="G63" s="7"/>
      <c r="H63" s="7">
        <f t="shared" si="12"/>
        <v>768739.34</v>
      </c>
      <c r="I63" s="7"/>
      <c r="J63" s="7">
        <v>768739.34</v>
      </c>
      <c r="K63" s="5">
        <v>757270.35</v>
      </c>
      <c r="L63" s="5"/>
      <c r="M63" s="5">
        <v>3096.84</v>
      </c>
      <c r="N63" s="5"/>
      <c r="O63" s="5">
        <f t="shared" si="2"/>
        <v>754173.51</v>
      </c>
      <c r="P63" s="5"/>
      <c r="Q63" s="5">
        <f t="shared" si="3"/>
        <v>754173.51</v>
      </c>
      <c r="R63" s="5">
        <v>180175</v>
      </c>
      <c r="S63" s="5"/>
      <c r="T63" s="5">
        <v>7527.23</v>
      </c>
      <c r="U63" s="5"/>
      <c r="V63" s="5">
        <f t="shared" si="4"/>
        <v>172647.77</v>
      </c>
      <c r="W63" s="5"/>
      <c r="X63" s="5">
        <f t="shared" si="10"/>
        <v>172647.77000000002</v>
      </c>
      <c r="Y63" s="5"/>
      <c r="Z63" s="13">
        <f t="shared" si="6"/>
        <v>733002.4474476876</v>
      </c>
      <c r="AA63" s="13">
        <f t="shared" si="7"/>
        <v>772401.0403247107</v>
      </c>
      <c r="AB63" s="13">
        <f t="shared" si="8"/>
        <v>9900</v>
      </c>
      <c r="AC63" s="5"/>
      <c r="AD63" s="5"/>
      <c r="AE63" s="5"/>
      <c r="AF63" s="5"/>
      <c r="AG63" s="5"/>
      <c r="AH63" s="5"/>
      <c r="AI63" s="5"/>
      <c r="AJ63" s="5"/>
      <c r="AK63" s="5">
        <v>9900</v>
      </c>
      <c r="AL63" s="5"/>
      <c r="AM63" s="5">
        <v>2662.56</v>
      </c>
      <c r="AN63" s="5"/>
      <c r="AO63" s="13">
        <f t="shared" si="9"/>
        <v>26836.032877022968</v>
      </c>
      <c r="AP63" s="5"/>
      <c r="AQ63" s="5"/>
    </row>
    <row r="64" spans="1:43" s="14" customFormat="1" ht="15">
      <c r="A64" s="11">
        <v>61</v>
      </c>
      <c r="B64" s="3" t="s">
        <v>71</v>
      </c>
      <c r="C64" s="7">
        <v>58748.38</v>
      </c>
      <c r="D64" s="7">
        <v>464892</v>
      </c>
      <c r="E64" s="7"/>
      <c r="F64" s="7"/>
      <c r="G64" s="7"/>
      <c r="H64" s="7">
        <f t="shared" si="12"/>
        <v>464892</v>
      </c>
      <c r="I64" s="7"/>
      <c r="J64" s="7">
        <v>464892</v>
      </c>
      <c r="K64" s="5">
        <v>447564.38</v>
      </c>
      <c r="L64" s="5"/>
      <c r="M64" s="5">
        <v>1253.22</v>
      </c>
      <c r="N64" s="5"/>
      <c r="O64" s="5">
        <f t="shared" si="2"/>
        <v>446311.16000000003</v>
      </c>
      <c r="P64" s="5"/>
      <c r="Q64" s="5">
        <f t="shared" si="3"/>
        <v>446311.16000000003</v>
      </c>
      <c r="R64" s="5">
        <v>80321.76</v>
      </c>
      <c r="S64" s="5"/>
      <c r="T64" s="5">
        <v>2992.54</v>
      </c>
      <c r="U64" s="5"/>
      <c r="V64" s="5">
        <f t="shared" si="4"/>
        <v>77329.22</v>
      </c>
      <c r="W64" s="5"/>
      <c r="X64" s="5">
        <f t="shared" si="10"/>
        <v>77329.21999999997</v>
      </c>
      <c r="Y64" s="5"/>
      <c r="Z64" s="13">
        <f t="shared" si="6"/>
        <v>443280.2590782598</v>
      </c>
      <c r="AA64" s="13">
        <f t="shared" si="7"/>
        <v>461410.51118845725</v>
      </c>
      <c r="AB64" s="13">
        <f t="shared" si="8"/>
        <v>0</v>
      </c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>
        <v>1901.27</v>
      </c>
      <c r="AN64" s="5"/>
      <c r="AO64" s="13">
        <f t="shared" si="9"/>
        <v>16228.982110197407</v>
      </c>
      <c r="AP64" s="5"/>
      <c r="AQ64" s="5"/>
    </row>
    <row r="65" spans="1:43" s="14" customFormat="1" ht="15">
      <c r="A65" s="11">
        <v>62</v>
      </c>
      <c r="B65" s="3" t="s">
        <v>72</v>
      </c>
      <c r="C65" s="7">
        <v>147695.71</v>
      </c>
      <c r="D65" s="7">
        <v>609410.3</v>
      </c>
      <c r="E65" s="7"/>
      <c r="F65" s="7"/>
      <c r="G65" s="7">
        <v>2265.28</v>
      </c>
      <c r="H65" s="7">
        <f t="shared" si="12"/>
        <v>607145.02</v>
      </c>
      <c r="I65" s="7">
        <v>91836.74</v>
      </c>
      <c r="J65" s="7">
        <f>SUM(H65:I65)</f>
        <v>698981.76</v>
      </c>
      <c r="K65" s="5">
        <v>617819.03</v>
      </c>
      <c r="L65" s="5"/>
      <c r="M65" s="5">
        <v>2631.22</v>
      </c>
      <c r="N65" s="5"/>
      <c r="O65" s="5">
        <f t="shared" si="2"/>
        <v>615187.81</v>
      </c>
      <c r="P65" s="5">
        <v>91692.69</v>
      </c>
      <c r="Q65" s="5">
        <f t="shared" si="3"/>
        <v>706880.5</v>
      </c>
      <c r="R65" s="5">
        <v>137608.23</v>
      </c>
      <c r="S65" s="5"/>
      <c r="T65" s="5">
        <v>5348.73</v>
      </c>
      <c r="U65" s="5">
        <v>7677.07</v>
      </c>
      <c r="V65" s="5">
        <f t="shared" si="4"/>
        <v>139936.57</v>
      </c>
      <c r="W65" s="5">
        <v>139.6</v>
      </c>
      <c r="X65" s="5">
        <f t="shared" si="10"/>
        <v>139936.56999999998</v>
      </c>
      <c r="Y65" s="5">
        <v>-2265.28</v>
      </c>
      <c r="Z65" s="13">
        <f t="shared" si="6"/>
        <v>666487.7340624876</v>
      </c>
      <c r="AA65" s="13">
        <f t="shared" si="7"/>
        <v>690888.5894835193</v>
      </c>
      <c r="AB65" s="13">
        <f t="shared" si="8"/>
        <v>0</v>
      </c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13">
        <f t="shared" si="9"/>
        <v>24400.85542103176</v>
      </c>
      <c r="AP65" s="5"/>
      <c r="AQ65" s="5"/>
    </row>
    <row r="66" spans="1:43" s="14" customFormat="1" ht="15">
      <c r="A66" s="11">
        <v>63</v>
      </c>
      <c r="B66" s="3" t="s">
        <v>74</v>
      </c>
      <c r="C66" s="7">
        <v>91793.44</v>
      </c>
      <c r="D66" s="7">
        <v>563592.86</v>
      </c>
      <c r="E66" s="7"/>
      <c r="F66" s="7"/>
      <c r="G66" s="7">
        <v>2332.67</v>
      </c>
      <c r="H66" s="7">
        <f t="shared" si="12"/>
        <v>561260.19</v>
      </c>
      <c r="I66" s="7"/>
      <c r="J66" s="7">
        <v>561260.19</v>
      </c>
      <c r="K66" s="5">
        <v>580049.33</v>
      </c>
      <c r="L66" s="5"/>
      <c r="M66" s="5">
        <v>1573.25</v>
      </c>
      <c r="N66" s="5"/>
      <c r="O66" s="5">
        <f t="shared" si="2"/>
        <v>578476.08</v>
      </c>
      <c r="P66" s="5"/>
      <c r="Q66" s="5">
        <f t="shared" si="3"/>
        <v>578476.08</v>
      </c>
      <c r="R66" s="5">
        <v>75644.78</v>
      </c>
      <c r="S66" s="5"/>
      <c r="T66" s="5">
        <v>1067.23</v>
      </c>
      <c r="U66" s="5"/>
      <c r="V66" s="5">
        <f t="shared" si="4"/>
        <v>74577.55</v>
      </c>
      <c r="W66" s="5"/>
      <c r="X66" s="5">
        <f t="shared" si="10"/>
        <v>74577.54999999993</v>
      </c>
      <c r="Y66" s="5"/>
      <c r="Z66" s="13">
        <f t="shared" si="6"/>
        <v>535168.5174911878</v>
      </c>
      <c r="AA66" s="13">
        <f t="shared" si="7"/>
        <v>1001644.9106931272</v>
      </c>
      <c r="AB66" s="13">
        <f t="shared" si="8"/>
        <v>446883.28</v>
      </c>
      <c r="AC66" s="5"/>
      <c r="AD66" s="5">
        <v>446883.28</v>
      </c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13">
        <f t="shared" si="9"/>
        <v>19593.113201939366</v>
      </c>
      <c r="AP66" s="5"/>
      <c r="AQ66" s="5"/>
    </row>
    <row r="67" spans="1:43" s="14" customFormat="1" ht="15">
      <c r="A67" s="11">
        <v>64</v>
      </c>
      <c r="B67" s="3" t="s">
        <v>75</v>
      </c>
      <c r="C67" s="7">
        <v>146981.24</v>
      </c>
      <c r="D67" s="7">
        <v>507106.36</v>
      </c>
      <c r="E67" s="7"/>
      <c r="F67" s="7"/>
      <c r="G67" s="7">
        <v>6072.26</v>
      </c>
      <c r="H67" s="7">
        <f t="shared" si="12"/>
        <v>501034.1</v>
      </c>
      <c r="I67" s="7">
        <v>6793.8</v>
      </c>
      <c r="J67" s="7">
        <f>SUM(H67:I67)</f>
        <v>507827.89999999997</v>
      </c>
      <c r="K67" s="5">
        <v>493765.66</v>
      </c>
      <c r="L67" s="5"/>
      <c r="M67" s="5">
        <v>3371.59</v>
      </c>
      <c r="N67" s="5"/>
      <c r="O67" s="5">
        <f t="shared" si="2"/>
        <v>490394.06999999995</v>
      </c>
      <c r="P67" s="5">
        <v>5291</v>
      </c>
      <c r="Q67" s="5">
        <f t="shared" si="3"/>
        <v>495685.06999999995</v>
      </c>
      <c r="R67" s="5">
        <v>162679.75</v>
      </c>
      <c r="S67" s="5"/>
      <c r="T67" s="5">
        <v>5087.38</v>
      </c>
      <c r="U67" s="5">
        <v>1531.7</v>
      </c>
      <c r="V67" s="5">
        <f t="shared" si="4"/>
        <v>159124.07</v>
      </c>
      <c r="W67" s="5"/>
      <c r="X67" s="5">
        <f t="shared" si="10"/>
        <v>159124.06999999995</v>
      </c>
      <c r="Y67" s="5"/>
      <c r="Z67" s="13">
        <f t="shared" si="6"/>
        <v>484220.1695859868</v>
      </c>
      <c r="AA67" s="13">
        <f t="shared" si="7"/>
        <v>503753.7472432472</v>
      </c>
      <c r="AB67" s="13">
        <f t="shared" si="8"/>
        <v>0</v>
      </c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>
        <v>1805.74</v>
      </c>
      <c r="AN67" s="5"/>
      <c r="AO67" s="13">
        <f t="shared" si="9"/>
        <v>17727.837657260432</v>
      </c>
      <c r="AP67" s="5"/>
      <c r="AQ67" s="5"/>
    </row>
    <row r="68" spans="1:43" s="14" customFormat="1" ht="15">
      <c r="A68" s="11">
        <v>65</v>
      </c>
      <c r="B68" s="3" t="s">
        <v>76</v>
      </c>
      <c r="C68" s="7">
        <v>151416.45</v>
      </c>
      <c r="D68" s="7">
        <v>754430.52</v>
      </c>
      <c r="E68" s="7"/>
      <c r="F68" s="7"/>
      <c r="G68" s="7">
        <v>2536.73</v>
      </c>
      <c r="H68" s="7">
        <f t="shared" si="12"/>
        <v>751893.79</v>
      </c>
      <c r="I68" s="7">
        <v>7939.18</v>
      </c>
      <c r="J68" s="7">
        <f>SUM(H68:I68)</f>
        <v>759832.9700000001</v>
      </c>
      <c r="K68" s="5">
        <v>753766.47</v>
      </c>
      <c r="L68" s="5"/>
      <c r="M68" s="5">
        <v>409.33</v>
      </c>
      <c r="N68" s="5"/>
      <c r="O68" s="5">
        <f t="shared" si="2"/>
        <v>753357.14</v>
      </c>
      <c r="P68" s="5">
        <v>9074.28</v>
      </c>
      <c r="Q68" s="5">
        <f t="shared" si="3"/>
        <v>762431.42</v>
      </c>
      <c r="R68" s="5">
        <v>151086.47</v>
      </c>
      <c r="S68" s="5"/>
      <c r="T68" s="5">
        <v>2875.59</v>
      </c>
      <c r="U68" s="5">
        <v>607.12</v>
      </c>
      <c r="V68" s="5">
        <f t="shared" si="4"/>
        <v>148818</v>
      </c>
      <c r="W68" s="5"/>
      <c r="X68" s="5">
        <f t="shared" si="10"/>
        <v>148818.00000000012</v>
      </c>
      <c r="Y68" s="5"/>
      <c r="Z68" s="13">
        <f t="shared" si="6"/>
        <v>724510.1137421243</v>
      </c>
      <c r="AA68" s="13">
        <f t="shared" si="7"/>
        <v>769149.2328598294</v>
      </c>
      <c r="AB68" s="13">
        <f t="shared" si="8"/>
        <v>18114</v>
      </c>
      <c r="AC68" s="5">
        <v>18114</v>
      </c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13">
        <f t="shared" si="9"/>
        <v>26525.11911770511</v>
      </c>
      <c r="AP68" s="5"/>
      <c r="AQ68" s="5"/>
    </row>
    <row r="69" spans="1:43" s="14" customFormat="1" ht="15">
      <c r="A69" s="11">
        <v>66</v>
      </c>
      <c r="B69" s="3" t="s">
        <v>57</v>
      </c>
      <c r="C69" s="7">
        <v>53960.08</v>
      </c>
      <c r="D69" s="7">
        <v>476114.88</v>
      </c>
      <c r="E69" s="7"/>
      <c r="F69" s="7"/>
      <c r="G69" s="7"/>
      <c r="H69" s="7">
        <f t="shared" si="12"/>
        <v>476114.88</v>
      </c>
      <c r="I69" s="7">
        <v>4290</v>
      </c>
      <c r="J69" s="7">
        <f>SUM(H69:I69)</f>
        <v>480404.88</v>
      </c>
      <c r="K69" s="5">
        <v>445613.6</v>
      </c>
      <c r="L69" s="5"/>
      <c r="M69" s="5">
        <v>3179.05</v>
      </c>
      <c r="N69" s="5"/>
      <c r="O69" s="5">
        <f t="shared" si="2"/>
        <v>442434.55</v>
      </c>
      <c r="P69" s="5">
        <v>4290</v>
      </c>
      <c r="Q69" s="5">
        <f t="shared" si="3"/>
        <v>446724.55</v>
      </c>
      <c r="R69" s="5">
        <v>90977.78</v>
      </c>
      <c r="S69" s="5"/>
      <c r="T69" s="5">
        <v>3337.37</v>
      </c>
      <c r="U69" s="5"/>
      <c r="V69" s="5">
        <f t="shared" si="4"/>
        <v>87640.41</v>
      </c>
      <c r="W69" s="5"/>
      <c r="X69" s="5">
        <f t="shared" si="10"/>
        <v>87640.40999999997</v>
      </c>
      <c r="Y69" s="5"/>
      <c r="Z69" s="13">
        <f>27406909.36/28743109.23*J69</f>
        <v>458071.981597576</v>
      </c>
      <c r="AA69" s="13">
        <f>Z69+AB69+AM69+AN69+AO69</f>
        <v>567842.5050808184</v>
      </c>
      <c r="AB69" s="13">
        <f>AC69+AD69+AE69+AF69+AG69+AH69+AI69+AJ69+AK69+AL69</f>
        <v>93000</v>
      </c>
      <c r="AC69" s="5"/>
      <c r="AD69" s="5"/>
      <c r="AE69" s="5"/>
      <c r="AF69" s="5"/>
      <c r="AG69" s="5"/>
      <c r="AH69" s="5"/>
      <c r="AI69" s="5">
        <v>36000</v>
      </c>
      <c r="AJ69" s="5"/>
      <c r="AK69" s="5">
        <v>57000</v>
      </c>
      <c r="AL69" s="5"/>
      <c r="AM69" s="5"/>
      <c r="AN69" s="5"/>
      <c r="AO69" s="13">
        <f>1003397.36/28743109.23*J69</f>
        <v>16770.523483242414</v>
      </c>
      <c r="AP69" s="5"/>
      <c r="AQ69" s="5"/>
    </row>
    <row r="70" spans="1:43" s="14" customFormat="1" ht="15">
      <c r="A70" s="11"/>
      <c r="B70" s="5"/>
      <c r="C70" s="7">
        <f>SUM(C4:C69)</f>
        <v>5731183.240000001</v>
      </c>
      <c r="D70" s="7"/>
      <c r="E70" s="7"/>
      <c r="F70" s="7"/>
      <c r="G70" s="7"/>
      <c r="H70" s="7"/>
      <c r="I70" s="7"/>
      <c r="J70" s="7">
        <f>SUM(J4:J69)</f>
        <v>28743109.229999993</v>
      </c>
      <c r="K70" s="5"/>
      <c r="L70" s="5"/>
      <c r="M70" s="5"/>
      <c r="N70" s="5"/>
      <c r="O70" s="5"/>
      <c r="P70" s="5"/>
      <c r="Q70" s="5">
        <f>SUM(Q4:Q69)</f>
        <v>27459283.810000002</v>
      </c>
      <c r="R70" s="5"/>
      <c r="S70" s="5"/>
      <c r="T70" s="5"/>
      <c r="U70" s="5"/>
      <c r="V70" s="5">
        <f>SUM(V4:V69)</f>
        <v>7019432.76</v>
      </c>
      <c r="W70" s="5"/>
      <c r="X70" s="5">
        <f>SUM(X4:X69)</f>
        <v>7025969.240000002</v>
      </c>
      <c r="Y70" s="5"/>
      <c r="Z70" s="13">
        <f>SUM(Z4:Z69)</f>
        <v>27406909.360000003</v>
      </c>
      <c r="AA70" s="13">
        <f>SUM(AA4:AA69)</f>
        <v>31039406.04</v>
      </c>
      <c r="AB70" s="13">
        <f>SUM(AB4:AB69)</f>
        <v>2436305.6500000004</v>
      </c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>
        <f>SUM(AM4:AM69)</f>
        <v>32993.67</v>
      </c>
      <c r="AN70" s="5">
        <f>SUM(AN4:AN69)</f>
        <v>159800</v>
      </c>
      <c r="AO70" s="13">
        <f>SUM(AO4:AO69)</f>
        <v>1003397.36</v>
      </c>
      <c r="AP70" s="5">
        <f>SUM(AP4:AP69)</f>
        <v>711986.9199999999</v>
      </c>
      <c r="AQ70" s="5"/>
    </row>
    <row r="71" spans="1:10" s="14" customFormat="1" ht="15">
      <c r="A71" s="19"/>
      <c r="C71" s="8"/>
      <c r="D71" s="8"/>
      <c r="E71" s="8"/>
      <c r="F71" s="8"/>
      <c r="G71" s="8"/>
      <c r="H71" s="8"/>
      <c r="I71" s="8"/>
      <c r="J71" s="20"/>
    </row>
    <row r="72" spans="1:10" s="14" customFormat="1" ht="15">
      <c r="A72" s="19"/>
      <c r="C72" s="8"/>
      <c r="D72" s="8"/>
      <c r="E72" s="8"/>
      <c r="F72" s="8"/>
      <c r="G72" s="8"/>
      <c r="H72" s="8"/>
      <c r="I72" s="8"/>
      <c r="J72" s="8"/>
    </row>
    <row r="73" spans="1:27" s="14" customFormat="1" ht="15">
      <c r="A73" s="19"/>
      <c r="C73" s="8"/>
      <c r="D73" s="8"/>
      <c r="E73" s="8"/>
      <c r="F73" s="8"/>
      <c r="G73" s="8"/>
      <c r="H73" s="8"/>
      <c r="I73" s="8"/>
      <c r="J73" s="8"/>
      <c r="Z73" s="13"/>
      <c r="AA73" s="21"/>
    </row>
    <row r="74" spans="1:27" s="14" customFormat="1" ht="15">
      <c r="A74" s="19"/>
      <c r="C74" s="8"/>
      <c r="D74" s="8"/>
      <c r="E74" s="8"/>
      <c r="F74" s="8"/>
      <c r="G74" s="8"/>
      <c r="H74" s="8"/>
      <c r="I74" s="8"/>
      <c r="J74" s="8"/>
      <c r="Z74" s="13"/>
      <c r="AA74" s="21"/>
    </row>
    <row r="75" spans="1:27" s="14" customFormat="1" ht="15">
      <c r="A75" s="19"/>
      <c r="C75" s="8"/>
      <c r="D75" s="8"/>
      <c r="E75" s="8"/>
      <c r="F75" s="8"/>
      <c r="G75" s="8"/>
      <c r="H75" s="8"/>
      <c r="I75" s="8"/>
      <c r="J75" s="8"/>
      <c r="Z75" s="13"/>
      <c r="AA75" s="21"/>
    </row>
    <row r="76" spans="1:27" s="14" customFormat="1" ht="15">
      <c r="A76" s="19"/>
      <c r="C76" s="8"/>
      <c r="D76" s="8"/>
      <c r="E76" s="8"/>
      <c r="F76" s="8"/>
      <c r="G76" s="8"/>
      <c r="H76" s="8"/>
      <c r="I76" s="8"/>
      <c r="J76" s="8"/>
      <c r="Z76" s="13"/>
      <c r="AA76" s="21"/>
    </row>
    <row r="77" spans="1:27" s="14" customFormat="1" ht="15">
      <c r="A77" s="19"/>
      <c r="C77" s="8"/>
      <c r="D77" s="8"/>
      <c r="E77" s="8"/>
      <c r="F77" s="8"/>
      <c r="G77" s="8"/>
      <c r="H77" s="8"/>
      <c r="I77" s="8"/>
      <c r="J77" s="8"/>
      <c r="Z77" s="13"/>
      <c r="AA77" s="21"/>
    </row>
    <row r="78" spans="1:10" s="14" customFormat="1" ht="15">
      <c r="A78" s="19"/>
      <c r="C78" s="8"/>
      <c r="D78" s="8"/>
      <c r="E78" s="8"/>
      <c r="F78" s="8"/>
      <c r="G78" s="8"/>
      <c r="H78" s="8"/>
      <c r="I78" s="8"/>
      <c r="J78" s="8"/>
    </row>
    <row r="79" spans="1:10" s="14" customFormat="1" ht="15">
      <c r="A79" s="19"/>
      <c r="C79" s="8"/>
      <c r="D79" s="8"/>
      <c r="E79" s="8"/>
      <c r="F79" s="8"/>
      <c r="G79" s="8"/>
      <c r="H79" s="8"/>
      <c r="I79" s="8"/>
      <c r="J79" s="8"/>
    </row>
    <row r="80" spans="1:10" s="14" customFormat="1" ht="15">
      <c r="A80" s="19"/>
      <c r="C80" s="8"/>
      <c r="D80" s="8"/>
      <c r="E80" s="8"/>
      <c r="F80" s="8"/>
      <c r="G80" s="8"/>
      <c r="H80" s="8"/>
      <c r="I80" s="8"/>
      <c r="J80" s="8"/>
    </row>
    <row r="81" spans="1:10" s="14" customFormat="1" ht="15">
      <c r="A81" s="19"/>
      <c r="C81" s="8"/>
      <c r="D81" s="8"/>
      <c r="E81" s="8"/>
      <c r="F81" s="8"/>
      <c r="G81" s="8"/>
      <c r="H81" s="8"/>
      <c r="I81" s="8"/>
      <c r="J81" s="8"/>
    </row>
    <row r="82" spans="1:10" s="14" customFormat="1" ht="15">
      <c r="A82" s="19"/>
      <c r="C82" s="8"/>
      <c r="D82" s="8"/>
      <c r="E82" s="8"/>
      <c r="F82" s="8"/>
      <c r="G82" s="8"/>
      <c r="H82" s="8"/>
      <c r="I82" s="8"/>
      <c r="J82" s="8"/>
    </row>
    <row r="83" spans="1:10" s="14" customFormat="1" ht="15">
      <c r="A83" s="19"/>
      <c r="C83" s="8"/>
      <c r="D83" s="8"/>
      <c r="E83" s="8"/>
      <c r="F83" s="8"/>
      <c r="G83" s="8"/>
      <c r="H83" s="8"/>
      <c r="I83" s="8"/>
      <c r="J83" s="8"/>
    </row>
    <row r="84" spans="1:10" s="14" customFormat="1" ht="15">
      <c r="A84" s="19"/>
      <c r="C84" s="8"/>
      <c r="D84" s="8"/>
      <c r="E84" s="8"/>
      <c r="F84" s="8"/>
      <c r="G84" s="8"/>
      <c r="H84" s="8"/>
      <c r="I84" s="8"/>
      <c r="J84" s="8"/>
    </row>
    <row r="85" spans="1:10" s="14" customFormat="1" ht="15">
      <c r="A85" s="19"/>
      <c r="C85" s="8"/>
      <c r="D85" s="8"/>
      <c r="E85" s="8"/>
      <c r="F85" s="8"/>
      <c r="G85" s="8"/>
      <c r="H85" s="8"/>
      <c r="I85" s="8"/>
      <c r="J85" s="8"/>
    </row>
    <row r="86" spans="1:10" s="14" customFormat="1" ht="15">
      <c r="A86" s="19"/>
      <c r="C86" s="8"/>
      <c r="D86" s="8"/>
      <c r="E86" s="8"/>
      <c r="F86" s="8"/>
      <c r="G86" s="8"/>
      <c r="H86" s="8"/>
      <c r="I86" s="8"/>
      <c r="J86" s="8"/>
    </row>
    <row r="87" spans="1:10" s="14" customFormat="1" ht="15">
      <c r="A87" s="19"/>
      <c r="C87" s="8"/>
      <c r="D87" s="8"/>
      <c r="E87" s="8"/>
      <c r="F87" s="8"/>
      <c r="G87" s="8"/>
      <c r="H87" s="8"/>
      <c r="I87" s="8"/>
      <c r="J87" s="8"/>
    </row>
    <row r="88" spans="1:10" s="14" customFormat="1" ht="15">
      <c r="A88" s="19"/>
      <c r="C88" s="8"/>
      <c r="D88" s="8"/>
      <c r="E88" s="8"/>
      <c r="F88" s="8"/>
      <c r="G88" s="8"/>
      <c r="H88" s="8"/>
      <c r="I88" s="8"/>
      <c r="J88" s="8"/>
    </row>
    <row r="89" spans="1:10" s="14" customFormat="1" ht="15">
      <c r="A89" s="19"/>
      <c r="C89" s="8"/>
      <c r="D89" s="8"/>
      <c r="E89" s="8"/>
      <c r="F89" s="8"/>
      <c r="G89" s="8"/>
      <c r="H89" s="8"/>
      <c r="I89" s="8"/>
      <c r="J89" s="8"/>
    </row>
    <row r="90" spans="1:10" s="14" customFormat="1" ht="15">
      <c r="A90" s="19"/>
      <c r="C90" s="8"/>
      <c r="D90" s="8"/>
      <c r="E90" s="8"/>
      <c r="F90" s="8"/>
      <c r="G90" s="8"/>
      <c r="H90" s="8"/>
      <c r="I90" s="8"/>
      <c r="J90" s="8"/>
    </row>
    <row r="91" spans="1:10" s="14" customFormat="1" ht="15">
      <c r="A91" s="19"/>
      <c r="C91" s="8"/>
      <c r="D91" s="8"/>
      <c r="E91" s="8"/>
      <c r="F91" s="8"/>
      <c r="G91" s="8"/>
      <c r="H91" s="8"/>
      <c r="I91" s="8"/>
      <c r="J91" s="8"/>
    </row>
    <row r="92" spans="1:10" s="14" customFormat="1" ht="15">
      <c r="A92" s="19"/>
      <c r="C92" s="8"/>
      <c r="D92" s="8"/>
      <c r="E92" s="8"/>
      <c r="F92" s="8"/>
      <c r="G92" s="8"/>
      <c r="H92" s="8"/>
      <c r="I92" s="8"/>
      <c r="J92" s="8"/>
    </row>
    <row r="93" spans="1:10" s="14" customFormat="1" ht="15">
      <c r="A93" s="19"/>
      <c r="C93" s="8"/>
      <c r="D93" s="8"/>
      <c r="E93" s="8"/>
      <c r="F93" s="8"/>
      <c r="G93" s="8"/>
      <c r="H93" s="8"/>
      <c r="I93" s="8"/>
      <c r="J93" s="8"/>
    </row>
    <row r="94" spans="1:10" s="14" customFormat="1" ht="15">
      <c r="A94" s="19"/>
      <c r="C94" s="8"/>
      <c r="D94" s="8"/>
      <c r="E94" s="8"/>
      <c r="F94" s="8"/>
      <c r="G94" s="8"/>
      <c r="H94" s="8"/>
      <c r="I94" s="8"/>
      <c r="J94" s="8"/>
    </row>
    <row r="95" spans="1:10" s="14" customFormat="1" ht="15">
      <c r="A95" s="19"/>
      <c r="C95" s="8"/>
      <c r="D95" s="8"/>
      <c r="E95" s="8"/>
      <c r="F95" s="8"/>
      <c r="G95" s="8"/>
      <c r="H95" s="8"/>
      <c r="I95" s="8"/>
      <c r="J95" s="8"/>
    </row>
    <row r="96" spans="1:10" s="14" customFormat="1" ht="15">
      <c r="A96" s="19"/>
      <c r="C96" s="8"/>
      <c r="D96" s="8"/>
      <c r="E96" s="8"/>
      <c r="F96" s="8"/>
      <c r="G96" s="8"/>
      <c r="H96" s="8"/>
      <c r="I96" s="8"/>
      <c r="J96" s="8"/>
    </row>
    <row r="97" spans="1:10" s="14" customFormat="1" ht="15">
      <c r="A97" s="19"/>
      <c r="C97" s="8"/>
      <c r="D97" s="8"/>
      <c r="E97" s="8"/>
      <c r="F97" s="8"/>
      <c r="G97" s="8"/>
      <c r="H97" s="8"/>
      <c r="I97" s="8"/>
      <c r="J97" s="8"/>
    </row>
    <row r="98" spans="1:10" s="14" customFormat="1" ht="15">
      <c r="A98" s="19"/>
      <c r="C98" s="8"/>
      <c r="D98" s="8"/>
      <c r="E98" s="8"/>
      <c r="F98" s="8"/>
      <c r="G98" s="8"/>
      <c r="H98" s="8"/>
      <c r="I98" s="8"/>
      <c r="J98" s="8"/>
    </row>
    <row r="99" spans="1:10" s="14" customFormat="1" ht="15">
      <c r="A99" s="19"/>
      <c r="C99" s="8"/>
      <c r="D99" s="8"/>
      <c r="E99" s="8"/>
      <c r="F99" s="8"/>
      <c r="G99" s="8"/>
      <c r="H99" s="8"/>
      <c r="I99" s="8"/>
      <c r="J99" s="8"/>
    </row>
    <row r="100" spans="1:10" s="14" customFormat="1" ht="15">
      <c r="A100" s="19"/>
      <c r="C100" s="8"/>
      <c r="D100" s="8"/>
      <c r="E100" s="8"/>
      <c r="F100" s="8"/>
      <c r="G100" s="8"/>
      <c r="H100" s="8"/>
      <c r="I100" s="8"/>
      <c r="J100" s="8"/>
    </row>
    <row r="101" spans="1:10" s="14" customFormat="1" ht="15">
      <c r="A101" s="19"/>
      <c r="C101" s="8"/>
      <c r="D101" s="8"/>
      <c r="E101" s="8"/>
      <c r="F101" s="8"/>
      <c r="G101" s="8"/>
      <c r="H101" s="8"/>
      <c r="I101" s="8"/>
      <c r="J101" s="8"/>
    </row>
    <row r="102" spans="1:10" s="14" customFormat="1" ht="15">
      <c r="A102" s="19"/>
      <c r="C102" s="8"/>
      <c r="D102" s="8"/>
      <c r="E102" s="8"/>
      <c r="F102" s="8"/>
      <c r="G102" s="8"/>
      <c r="H102" s="8"/>
      <c r="I102" s="8"/>
      <c r="J102" s="8"/>
    </row>
    <row r="103" spans="1:10" s="14" customFormat="1" ht="15">
      <c r="A103" s="19"/>
      <c r="C103" s="8"/>
      <c r="D103" s="8"/>
      <c r="E103" s="8"/>
      <c r="F103" s="8"/>
      <c r="G103" s="8"/>
      <c r="H103" s="8"/>
      <c r="I103" s="8"/>
      <c r="J103" s="8"/>
    </row>
    <row r="104" spans="1:10" s="14" customFormat="1" ht="15">
      <c r="A104" s="19"/>
      <c r="C104" s="8"/>
      <c r="D104" s="8"/>
      <c r="E104" s="8"/>
      <c r="F104" s="8"/>
      <c r="G104" s="8"/>
      <c r="H104" s="8"/>
      <c r="I104" s="8"/>
      <c r="J104" s="8"/>
    </row>
    <row r="105" spans="1:10" s="14" customFormat="1" ht="15">
      <c r="A105" s="19"/>
      <c r="C105" s="8"/>
      <c r="D105" s="8"/>
      <c r="E105" s="8"/>
      <c r="F105" s="8"/>
      <c r="G105" s="8"/>
      <c r="H105" s="8"/>
      <c r="I105" s="8"/>
      <c r="J105" s="8"/>
    </row>
    <row r="106" spans="1:10" s="14" customFormat="1" ht="15">
      <c r="A106" s="19"/>
      <c r="C106" s="8"/>
      <c r="D106" s="8"/>
      <c r="E106" s="8"/>
      <c r="F106" s="8"/>
      <c r="G106" s="8"/>
      <c r="H106" s="8"/>
      <c r="I106" s="8"/>
      <c r="J106" s="8"/>
    </row>
    <row r="107" spans="1:10" s="14" customFormat="1" ht="15">
      <c r="A107" s="19"/>
      <c r="C107" s="8"/>
      <c r="D107" s="8"/>
      <c r="E107" s="8"/>
      <c r="F107" s="8"/>
      <c r="G107" s="8"/>
      <c r="H107" s="8"/>
      <c r="I107" s="8"/>
      <c r="J107" s="8"/>
    </row>
    <row r="108" spans="1:10" s="14" customFormat="1" ht="15">
      <c r="A108" s="19"/>
      <c r="C108" s="8"/>
      <c r="D108" s="8"/>
      <c r="E108" s="8"/>
      <c r="F108" s="8"/>
      <c r="G108" s="8"/>
      <c r="H108" s="8"/>
      <c r="I108" s="8"/>
      <c r="J108" s="8"/>
    </row>
    <row r="109" spans="1:10" s="14" customFormat="1" ht="15">
      <c r="A109" s="19"/>
      <c r="C109" s="8"/>
      <c r="D109" s="8"/>
      <c r="E109" s="8"/>
      <c r="F109" s="8"/>
      <c r="G109" s="8"/>
      <c r="H109" s="8"/>
      <c r="I109" s="8"/>
      <c r="J109" s="8"/>
    </row>
    <row r="110" spans="1:10" s="14" customFormat="1" ht="15">
      <c r="A110" s="19"/>
      <c r="C110" s="8"/>
      <c r="D110" s="8"/>
      <c r="E110" s="8"/>
      <c r="F110" s="8"/>
      <c r="G110" s="8"/>
      <c r="H110" s="8"/>
      <c r="I110" s="8"/>
      <c r="J110" s="8"/>
    </row>
    <row r="111" spans="1:10" s="14" customFormat="1" ht="15">
      <c r="A111" s="19"/>
      <c r="C111" s="8"/>
      <c r="D111" s="8"/>
      <c r="E111" s="8"/>
      <c r="F111" s="8"/>
      <c r="G111" s="8"/>
      <c r="H111" s="8"/>
      <c r="I111" s="8"/>
      <c r="J111" s="8"/>
    </row>
    <row r="112" spans="1:10" s="14" customFormat="1" ht="15">
      <c r="A112" s="19"/>
      <c r="C112" s="8"/>
      <c r="D112" s="8"/>
      <c r="E112" s="8"/>
      <c r="F112" s="8"/>
      <c r="G112" s="8"/>
      <c r="H112" s="8"/>
      <c r="I112" s="8"/>
      <c r="J112" s="8"/>
    </row>
    <row r="113" spans="1:10" s="14" customFormat="1" ht="15">
      <c r="A113" s="19"/>
      <c r="C113" s="8"/>
      <c r="D113" s="8"/>
      <c r="E113" s="8"/>
      <c r="F113" s="8"/>
      <c r="G113" s="8"/>
      <c r="H113" s="8"/>
      <c r="I113" s="8"/>
      <c r="J113" s="8"/>
    </row>
    <row r="114" spans="1:10" s="14" customFormat="1" ht="15">
      <c r="A114" s="19"/>
      <c r="C114" s="8"/>
      <c r="D114" s="8"/>
      <c r="E114" s="8"/>
      <c r="F114" s="8"/>
      <c r="G114" s="8"/>
      <c r="H114" s="8"/>
      <c r="I114" s="8"/>
      <c r="J114" s="8"/>
    </row>
    <row r="115" spans="1:10" s="14" customFormat="1" ht="15">
      <c r="A115" s="19"/>
      <c r="C115" s="8"/>
      <c r="D115" s="8"/>
      <c r="E115" s="8"/>
      <c r="F115" s="8"/>
      <c r="G115" s="8"/>
      <c r="H115" s="8"/>
      <c r="I115" s="8"/>
      <c r="J115" s="8"/>
    </row>
    <row r="116" spans="1:10" s="14" customFormat="1" ht="15">
      <c r="A116" s="19"/>
      <c r="C116" s="8"/>
      <c r="D116" s="8"/>
      <c r="E116" s="8"/>
      <c r="F116" s="8"/>
      <c r="G116" s="8"/>
      <c r="H116" s="8"/>
      <c r="I116" s="8"/>
      <c r="J116" s="8"/>
    </row>
    <row r="117" spans="1:10" s="14" customFormat="1" ht="15">
      <c r="A117" s="19"/>
      <c r="C117" s="8"/>
      <c r="D117" s="8"/>
      <c r="E117" s="8"/>
      <c r="F117" s="8"/>
      <c r="G117" s="8"/>
      <c r="H117" s="8"/>
      <c r="I117" s="8"/>
      <c r="J117" s="8"/>
    </row>
    <row r="118" spans="1:10" s="14" customFormat="1" ht="15">
      <c r="A118" s="19"/>
      <c r="C118" s="8"/>
      <c r="D118" s="8"/>
      <c r="E118" s="8"/>
      <c r="F118" s="8"/>
      <c r="G118" s="8"/>
      <c r="H118" s="8"/>
      <c r="I118" s="8"/>
      <c r="J118" s="8"/>
    </row>
    <row r="119" spans="1:10" s="14" customFormat="1" ht="15">
      <c r="A119" s="19"/>
      <c r="C119" s="8"/>
      <c r="D119" s="8"/>
      <c r="E119" s="8"/>
      <c r="F119" s="8"/>
      <c r="G119" s="8"/>
      <c r="H119" s="8"/>
      <c r="I119" s="8"/>
      <c r="J119" s="8"/>
    </row>
    <row r="120" spans="1:10" s="14" customFormat="1" ht="15">
      <c r="A120" s="19"/>
      <c r="C120" s="8"/>
      <c r="D120" s="8"/>
      <c r="E120" s="8"/>
      <c r="F120" s="8"/>
      <c r="G120" s="8"/>
      <c r="H120" s="8"/>
      <c r="I120" s="8"/>
      <c r="J120" s="8"/>
    </row>
    <row r="121" spans="1:10" s="14" customFormat="1" ht="15">
      <c r="A121" s="19"/>
      <c r="C121" s="8"/>
      <c r="D121" s="8"/>
      <c r="E121" s="8"/>
      <c r="F121" s="8"/>
      <c r="G121" s="8"/>
      <c r="H121" s="8"/>
      <c r="I121" s="8"/>
      <c r="J121" s="8"/>
    </row>
    <row r="122" spans="1:10" s="14" customFormat="1" ht="15">
      <c r="A122" s="19"/>
      <c r="C122" s="8"/>
      <c r="D122" s="8"/>
      <c r="E122" s="8"/>
      <c r="F122" s="8"/>
      <c r="G122" s="8"/>
      <c r="H122" s="8"/>
      <c r="I122" s="8"/>
      <c r="J122" s="8"/>
    </row>
    <row r="123" spans="1:10" s="14" customFormat="1" ht="15">
      <c r="A123" s="19"/>
      <c r="C123" s="8"/>
      <c r="D123" s="8"/>
      <c r="E123" s="8"/>
      <c r="F123" s="8"/>
      <c r="G123" s="8"/>
      <c r="H123" s="8"/>
      <c r="I123" s="8"/>
      <c r="J123" s="8"/>
    </row>
    <row r="124" spans="1:10" s="14" customFormat="1" ht="15">
      <c r="A124" s="19"/>
      <c r="C124" s="8"/>
      <c r="D124" s="8"/>
      <c r="E124" s="8"/>
      <c r="F124" s="8"/>
      <c r="G124" s="8"/>
      <c r="H124" s="8"/>
      <c r="I124" s="8"/>
      <c r="J124" s="8"/>
    </row>
    <row r="125" spans="1:10" s="14" customFormat="1" ht="15">
      <c r="A125" s="19"/>
      <c r="C125" s="8"/>
      <c r="D125" s="8"/>
      <c r="E125" s="8"/>
      <c r="F125" s="8"/>
      <c r="G125" s="8"/>
      <c r="H125" s="8"/>
      <c r="I125" s="8"/>
      <c r="J125" s="8"/>
    </row>
    <row r="126" spans="1:10" s="14" customFormat="1" ht="15">
      <c r="A126" s="19"/>
      <c r="C126" s="8"/>
      <c r="D126" s="8"/>
      <c r="E126" s="8"/>
      <c r="F126" s="8"/>
      <c r="G126" s="8"/>
      <c r="H126" s="8"/>
      <c r="I126" s="8"/>
      <c r="J126" s="8"/>
    </row>
    <row r="127" spans="1:10" s="14" customFormat="1" ht="15">
      <c r="A127" s="19"/>
      <c r="C127" s="8"/>
      <c r="D127" s="8"/>
      <c r="E127" s="8"/>
      <c r="F127" s="8"/>
      <c r="G127" s="8"/>
      <c r="H127" s="8"/>
      <c r="I127" s="8"/>
      <c r="J127" s="8"/>
    </row>
    <row r="128" spans="1:10" s="14" customFormat="1" ht="15">
      <c r="A128" s="19"/>
      <c r="C128" s="8"/>
      <c r="D128" s="8"/>
      <c r="E128" s="8"/>
      <c r="F128" s="8"/>
      <c r="G128" s="8"/>
      <c r="H128" s="8"/>
      <c r="I128" s="8"/>
      <c r="J128" s="8"/>
    </row>
    <row r="129" spans="1:10" s="14" customFormat="1" ht="15">
      <c r="A129" s="19"/>
      <c r="C129" s="8"/>
      <c r="D129" s="8"/>
      <c r="E129" s="8"/>
      <c r="F129" s="8"/>
      <c r="G129" s="8"/>
      <c r="H129" s="8"/>
      <c r="I129" s="8"/>
      <c r="J129" s="8"/>
    </row>
    <row r="130" spans="1:10" s="14" customFormat="1" ht="15">
      <c r="A130" s="19"/>
      <c r="C130" s="8"/>
      <c r="D130" s="8"/>
      <c r="E130" s="8"/>
      <c r="F130" s="8"/>
      <c r="G130" s="8"/>
      <c r="H130" s="8"/>
      <c r="I130" s="8"/>
      <c r="J130" s="8"/>
    </row>
    <row r="131" spans="1:10" s="14" customFormat="1" ht="15">
      <c r="A131" s="19"/>
      <c r="C131" s="8"/>
      <c r="D131" s="8"/>
      <c r="E131" s="8"/>
      <c r="F131" s="8"/>
      <c r="G131" s="8"/>
      <c r="H131" s="8"/>
      <c r="I131" s="8"/>
      <c r="J131" s="8"/>
    </row>
    <row r="132" spans="1:10" s="14" customFormat="1" ht="15">
      <c r="A132" s="19"/>
      <c r="C132" s="8"/>
      <c r="D132" s="8"/>
      <c r="E132" s="8"/>
      <c r="F132" s="8"/>
      <c r="G132" s="8"/>
      <c r="H132" s="8"/>
      <c r="I132" s="8"/>
      <c r="J132" s="8"/>
    </row>
    <row r="133" spans="1:10" s="14" customFormat="1" ht="15">
      <c r="A133" s="19"/>
      <c r="C133" s="8"/>
      <c r="D133" s="8"/>
      <c r="E133" s="8"/>
      <c r="F133" s="8"/>
      <c r="G133" s="8"/>
      <c r="H133" s="8"/>
      <c r="I133" s="8"/>
      <c r="J133" s="8"/>
    </row>
    <row r="134" spans="1:10" s="14" customFormat="1" ht="15">
      <c r="A134" s="19"/>
      <c r="C134" s="8"/>
      <c r="D134" s="8"/>
      <c r="E134" s="8"/>
      <c r="F134" s="8"/>
      <c r="G134" s="8"/>
      <c r="H134" s="8"/>
      <c r="I134" s="8"/>
      <c r="J134" s="8"/>
    </row>
    <row r="135" spans="1:10" s="14" customFormat="1" ht="15">
      <c r="A135" s="19"/>
      <c r="C135" s="8"/>
      <c r="D135" s="8"/>
      <c r="E135" s="8"/>
      <c r="F135" s="8"/>
      <c r="G135" s="8"/>
      <c r="H135" s="8"/>
      <c r="I135" s="8"/>
      <c r="J135" s="8"/>
    </row>
    <row r="136" spans="1:10" s="14" customFormat="1" ht="15">
      <c r="A136" s="19"/>
      <c r="C136" s="8"/>
      <c r="D136" s="8"/>
      <c r="E136" s="8"/>
      <c r="F136" s="8"/>
      <c r="G136" s="8"/>
      <c r="H136" s="8"/>
      <c r="I136" s="8"/>
      <c r="J136" s="8"/>
    </row>
    <row r="137" spans="1:10" s="14" customFormat="1" ht="15">
      <c r="A137" s="19"/>
      <c r="C137" s="8"/>
      <c r="D137" s="8"/>
      <c r="E137" s="8"/>
      <c r="F137" s="8"/>
      <c r="G137" s="8"/>
      <c r="H137" s="8"/>
      <c r="I137" s="8"/>
      <c r="J137" s="8"/>
    </row>
    <row r="138" spans="1:10" s="14" customFormat="1" ht="15">
      <c r="A138" s="19"/>
      <c r="C138" s="8"/>
      <c r="D138" s="8"/>
      <c r="E138" s="8"/>
      <c r="F138" s="8"/>
      <c r="G138" s="8"/>
      <c r="H138" s="8"/>
      <c r="I138" s="8"/>
      <c r="J138" s="8"/>
    </row>
    <row r="139" spans="1:10" s="14" customFormat="1" ht="15">
      <c r="A139" s="19"/>
      <c r="C139" s="8"/>
      <c r="D139" s="8"/>
      <c r="E139" s="8"/>
      <c r="F139" s="8"/>
      <c r="G139" s="8"/>
      <c r="H139" s="8"/>
      <c r="I139" s="8"/>
      <c r="J139" s="8"/>
    </row>
    <row r="140" spans="1:10" s="14" customFormat="1" ht="15">
      <c r="A140" s="19"/>
      <c r="C140" s="8"/>
      <c r="D140" s="8"/>
      <c r="E140" s="8"/>
      <c r="F140" s="8"/>
      <c r="G140" s="8"/>
      <c r="H140" s="8"/>
      <c r="I140" s="8"/>
      <c r="J140" s="8"/>
    </row>
    <row r="141" spans="1:10" s="14" customFormat="1" ht="15">
      <c r="A141" s="19"/>
      <c r="C141" s="8"/>
      <c r="D141" s="8"/>
      <c r="E141" s="8"/>
      <c r="F141" s="8"/>
      <c r="G141" s="8"/>
      <c r="H141" s="8"/>
      <c r="I141" s="8"/>
      <c r="J141" s="8"/>
    </row>
    <row r="142" spans="1:10" s="14" customFormat="1" ht="15">
      <c r="A142" s="19"/>
      <c r="C142" s="8"/>
      <c r="D142" s="8"/>
      <c r="E142" s="8"/>
      <c r="F142" s="8"/>
      <c r="G142" s="8"/>
      <c r="H142" s="8"/>
      <c r="I142" s="8"/>
      <c r="J142" s="8"/>
    </row>
    <row r="143" spans="1:10" s="14" customFormat="1" ht="15">
      <c r="A143" s="19"/>
      <c r="C143" s="8"/>
      <c r="D143" s="8"/>
      <c r="E143" s="8"/>
      <c r="F143" s="8"/>
      <c r="G143" s="8"/>
      <c r="H143" s="8"/>
      <c r="I143" s="8"/>
      <c r="J143" s="8"/>
    </row>
    <row r="144" spans="1:10" s="14" customFormat="1" ht="15">
      <c r="A144" s="19"/>
      <c r="C144" s="8"/>
      <c r="D144" s="8"/>
      <c r="E144" s="8"/>
      <c r="F144" s="8"/>
      <c r="G144" s="8"/>
      <c r="H144" s="8"/>
      <c r="I144" s="8"/>
      <c r="J144" s="8"/>
    </row>
    <row r="145" spans="1:10" s="14" customFormat="1" ht="15">
      <c r="A145" s="19"/>
      <c r="C145" s="8"/>
      <c r="D145" s="8"/>
      <c r="E145" s="8"/>
      <c r="F145" s="8"/>
      <c r="G145" s="8"/>
      <c r="H145" s="8"/>
      <c r="I145" s="8"/>
      <c r="J145" s="8"/>
    </row>
    <row r="146" spans="1:10" s="14" customFormat="1" ht="15">
      <c r="A146" s="19"/>
      <c r="C146" s="8"/>
      <c r="D146" s="8"/>
      <c r="E146" s="8"/>
      <c r="F146" s="8"/>
      <c r="G146" s="8"/>
      <c r="H146" s="8"/>
      <c r="I146" s="8"/>
      <c r="J146" s="8"/>
    </row>
    <row r="147" spans="1:10" s="14" customFormat="1" ht="15">
      <c r="A147" s="19"/>
      <c r="C147" s="8"/>
      <c r="D147" s="8"/>
      <c r="E147" s="8"/>
      <c r="F147" s="8"/>
      <c r="G147" s="8"/>
      <c r="H147" s="8"/>
      <c r="I147" s="8"/>
      <c r="J147" s="8"/>
    </row>
    <row r="148" spans="1:10" s="14" customFormat="1" ht="15">
      <c r="A148" s="19"/>
      <c r="C148" s="8"/>
      <c r="D148" s="8"/>
      <c r="E148" s="8"/>
      <c r="F148" s="8"/>
      <c r="G148" s="8"/>
      <c r="H148" s="8"/>
      <c r="I148" s="8"/>
      <c r="J148" s="8"/>
    </row>
    <row r="149" spans="1:10" s="14" customFormat="1" ht="15">
      <c r="A149" s="19"/>
      <c r="C149" s="8"/>
      <c r="D149" s="8"/>
      <c r="E149" s="8"/>
      <c r="F149" s="8"/>
      <c r="G149" s="8"/>
      <c r="H149" s="8"/>
      <c r="I149" s="8"/>
      <c r="J149" s="8"/>
    </row>
    <row r="150" spans="1:10" s="14" customFormat="1" ht="15">
      <c r="A150" s="19"/>
      <c r="C150" s="8"/>
      <c r="D150" s="8"/>
      <c r="E150" s="8"/>
      <c r="F150" s="8"/>
      <c r="G150" s="8"/>
      <c r="H150" s="8"/>
      <c r="I150" s="8"/>
      <c r="J150" s="8"/>
    </row>
    <row r="151" spans="1:10" s="14" customFormat="1" ht="15">
      <c r="A151" s="19"/>
      <c r="C151" s="8"/>
      <c r="D151" s="8"/>
      <c r="E151" s="8"/>
      <c r="F151" s="8"/>
      <c r="G151" s="8"/>
      <c r="H151" s="8"/>
      <c r="I151" s="8"/>
      <c r="J151" s="8"/>
    </row>
    <row r="152" spans="1:10" s="14" customFormat="1" ht="15">
      <c r="A152" s="19"/>
      <c r="C152" s="8"/>
      <c r="D152" s="8"/>
      <c r="E152" s="8"/>
      <c r="F152" s="8"/>
      <c r="G152" s="8"/>
      <c r="H152" s="8"/>
      <c r="I152" s="8"/>
      <c r="J152" s="8"/>
    </row>
    <row r="153" spans="1:10" s="14" customFormat="1" ht="15">
      <c r="A153" s="19"/>
      <c r="C153" s="8"/>
      <c r="D153" s="8"/>
      <c r="E153" s="8"/>
      <c r="F153" s="8"/>
      <c r="G153" s="8"/>
      <c r="H153" s="8"/>
      <c r="I153" s="8"/>
      <c r="J153" s="8"/>
    </row>
    <row r="154" spans="1:10" s="14" customFormat="1" ht="15">
      <c r="A154" s="19"/>
      <c r="C154" s="8"/>
      <c r="D154" s="8"/>
      <c r="E154" s="8"/>
      <c r="F154" s="8"/>
      <c r="G154" s="8"/>
      <c r="H154" s="8"/>
      <c r="I154" s="8"/>
      <c r="J154" s="8"/>
    </row>
    <row r="155" spans="1:10" s="14" customFormat="1" ht="15">
      <c r="A155" s="19"/>
      <c r="C155" s="8"/>
      <c r="D155" s="8"/>
      <c r="E155" s="8"/>
      <c r="F155" s="8"/>
      <c r="G155" s="8"/>
      <c r="H155" s="8"/>
      <c r="I155" s="8"/>
      <c r="J155" s="8"/>
    </row>
    <row r="156" spans="1:10" s="14" customFormat="1" ht="15">
      <c r="A156" s="19"/>
      <c r="C156" s="8"/>
      <c r="D156" s="8"/>
      <c r="E156" s="8"/>
      <c r="F156" s="8"/>
      <c r="G156" s="8"/>
      <c r="H156" s="8"/>
      <c r="I156" s="8"/>
      <c r="J156" s="8"/>
    </row>
    <row r="157" spans="1:10" s="14" customFormat="1" ht="15">
      <c r="A157" s="19"/>
      <c r="C157" s="8"/>
      <c r="D157" s="8"/>
      <c r="E157" s="8"/>
      <c r="F157" s="8"/>
      <c r="G157" s="8"/>
      <c r="H157" s="8"/>
      <c r="I157" s="8"/>
      <c r="J157" s="8"/>
    </row>
    <row r="158" spans="1:10" s="14" customFormat="1" ht="15">
      <c r="A158" s="19"/>
      <c r="C158" s="8"/>
      <c r="D158" s="8"/>
      <c r="E158" s="8"/>
      <c r="F158" s="8"/>
      <c r="G158" s="8"/>
      <c r="H158" s="8"/>
      <c r="I158" s="8"/>
      <c r="J158" s="8"/>
    </row>
    <row r="159" spans="1:10" s="14" customFormat="1" ht="15">
      <c r="A159" s="19"/>
      <c r="C159" s="8"/>
      <c r="D159" s="8"/>
      <c r="E159" s="8"/>
      <c r="F159" s="8"/>
      <c r="G159" s="8"/>
      <c r="H159" s="8"/>
      <c r="I159" s="8"/>
      <c r="J159" s="8"/>
    </row>
    <row r="160" spans="1:10" s="14" customFormat="1" ht="15">
      <c r="A160" s="19"/>
      <c r="C160" s="8"/>
      <c r="D160" s="8"/>
      <c r="E160" s="8"/>
      <c r="F160" s="8"/>
      <c r="G160" s="8"/>
      <c r="H160" s="8"/>
      <c r="I160" s="8"/>
      <c r="J160" s="8"/>
    </row>
    <row r="161" spans="1:10" s="14" customFormat="1" ht="15">
      <c r="A161" s="19"/>
      <c r="C161" s="8"/>
      <c r="D161" s="8"/>
      <c r="E161" s="8"/>
      <c r="F161" s="8"/>
      <c r="G161" s="8"/>
      <c r="H161" s="8"/>
      <c r="I161" s="8"/>
      <c r="J161" s="8"/>
    </row>
    <row r="162" spans="1:10" s="14" customFormat="1" ht="15">
      <c r="A162" s="19"/>
      <c r="C162" s="8"/>
      <c r="D162" s="8"/>
      <c r="E162" s="8"/>
      <c r="F162" s="8"/>
      <c r="G162" s="8"/>
      <c r="H162" s="8"/>
      <c r="I162" s="8"/>
      <c r="J162" s="8"/>
    </row>
    <row r="163" spans="1:10" s="14" customFormat="1" ht="15">
      <c r="A163" s="19"/>
      <c r="C163" s="8"/>
      <c r="D163" s="8"/>
      <c r="E163" s="8"/>
      <c r="F163" s="8"/>
      <c r="G163" s="8"/>
      <c r="H163" s="8"/>
      <c r="I163" s="8"/>
      <c r="J163" s="8"/>
    </row>
    <row r="164" spans="1:10" s="14" customFormat="1" ht="15">
      <c r="A164" s="19"/>
      <c r="C164" s="8"/>
      <c r="D164" s="8"/>
      <c r="E164" s="8"/>
      <c r="F164" s="8"/>
      <c r="G164" s="8"/>
      <c r="H164" s="8"/>
      <c r="I164" s="8"/>
      <c r="J164" s="8"/>
    </row>
    <row r="165" spans="1:10" s="14" customFormat="1" ht="15">
      <c r="A165" s="19"/>
      <c r="C165" s="8"/>
      <c r="D165" s="8"/>
      <c r="E165" s="8"/>
      <c r="F165" s="8"/>
      <c r="G165" s="8"/>
      <c r="H165" s="8"/>
      <c r="I165" s="8"/>
      <c r="J165" s="8"/>
    </row>
    <row r="166" spans="1:10" s="14" customFormat="1" ht="15">
      <c r="A166" s="19"/>
      <c r="C166" s="8"/>
      <c r="D166" s="8"/>
      <c r="E166" s="8"/>
      <c r="F166" s="8"/>
      <c r="G166" s="8"/>
      <c r="H166" s="8"/>
      <c r="I166" s="8"/>
      <c r="J166" s="8"/>
    </row>
    <row r="167" spans="1:10" s="14" customFormat="1" ht="15">
      <c r="A167" s="19"/>
      <c r="C167" s="8"/>
      <c r="D167" s="8"/>
      <c r="E167" s="8"/>
      <c r="F167" s="8"/>
      <c r="G167" s="8"/>
      <c r="H167" s="8"/>
      <c r="I167" s="8"/>
      <c r="J167" s="8"/>
    </row>
    <row r="168" spans="1:10" s="14" customFormat="1" ht="15">
      <c r="A168" s="19"/>
      <c r="C168" s="8"/>
      <c r="D168" s="8"/>
      <c r="E168" s="8"/>
      <c r="F168" s="8"/>
      <c r="G168" s="8"/>
      <c r="H168" s="8"/>
      <c r="I168" s="8"/>
      <c r="J168" s="8"/>
    </row>
    <row r="169" spans="1:10" s="14" customFormat="1" ht="15">
      <c r="A169" s="19"/>
      <c r="C169" s="8"/>
      <c r="D169" s="8"/>
      <c r="E169" s="8"/>
      <c r="F169" s="8"/>
      <c r="G169" s="8"/>
      <c r="H169" s="8"/>
      <c r="I169" s="8"/>
      <c r="J169" s="8"/>
    </row>
    <row r="170" spans="1:10" s="14" customFormat="1" ht="15">
      <c r="A170" s="19"/>
      <c r="C170" s="8"/>
      <c r="D170" s="8"/>
      <c r="E170" s="8"/>
      <c r="F170" s="8"/>
      <c r="G170" s="8"/>
      <c r="H170" s="8"/>
      <c r="I170" s="8"/>
      <c r="J170" s="8"/>
    </row>
    <row r="171" spans="1:10" s="14" customFormat="1" ht="15">
      <c r="A171" s="19"/>
      <c r="C171" s="8"/>
      <c r="D171" s="8"/>
      <c r="E171" s="8"/>
      <c r="F171" s="8"/>
      <c r="G171" s="8"/>
      <c r="H171" s="8"/>
      <c r="I171" s="8"/>
      <c r="J171" s="8"/>
    </row>
    <row r="172" spans="1:10" s="14" customFormat="1" ht="15">
      <c r="A172" s="19"/>
      <c r="C172" s="8"/>
      <c r="D172" s="8"/>
      <c r="E172" s="8"/>
      <c r="F172" s="8"/>
      <c r="G172" s="8"/>
      <c r="H172" s="8"/>
      <c r="I172" s="8"/>
      <c r="J172" s="8"/>
    </row>
    <row r="173" spans="1:10" s="14" customFormat="1" ht="15">
      <c r="A173" s="19"/>
      <c r="C173" s="8"/>
      <c r="D173" s="8"/>
      <c r="E173" s="8"/>
      <c r="F173" s="8"/>
      <c r="G173" s="8"/>
      <c r="H173" s="8"/>
      <c r="I173" s="8"/>
      <c r="J173" s="8"/>
    </row>
    <row r="174" spans="1:10" s="14" customFormat="1" ht="15">
      <c r="A174" s="19"/>
      <c r="C174" s="8"/>
      <c r="D174" s="8"/>
      <c r="E174" s="8"/>
      <c r="F174" s="8"/>
      <c r="G174" s="8"/>
      <c r="H174" s="8"/>
      <c r="I174" s="8"/>
      <c r="J174" s="8"/>
    </row>
    <row r="175" spans="1:10" s="14" customFormat="1" ht="15">
      <c r="A175" s="19"/>
      <c r="C175" s="8"/>
      <c r="D175" s="8"/>
      <c r="E175" s="8"/>
      <c r="F175" s="8"/>
      <c r="G175" s="8"/>
      <c r="H175" s="8"/>
      <c r="I175" s="8"/>
      <c r="J175" s="8"/>
    </row>
    <row r="176" spans="1:10" s="14" customFormat="1" ht="15">
      <c r="A176" s="19"/>
      <c r="C176" s="8"/>
      <c r="D176" s="8"/>
      <c r="E176" s="8"/>
      <c r="F176" s="8"/>
      <c r="G176" s="8"/>
      <c r="H176" s="8"/>
      <c r="I176" s="8"/>
      <c r="J176" s="8"/>
    </row>
    <row r="177" spans="1:10" s="14" customFormat="1" ht="15">
      <c r="A177" s="19"/>
      <c r="C177" s="8"/>
      <c r="D177" s="8"/>
      <c r="E177" s="8"/>
      <c r="F177" s="8"/>
      <c r="G177" s="8"/>
      <c r="H177" s="8"/>
      <c r="I177" s="8"/>
      <c r="J177" s="8"/>
    </row>
    <row r="178" spans="1:10" s="14" customFormat="1" ht="15">
      <c r="A178" s="19"/>
      <c r="C178" s="8"/>
      <c r="D178" s="8"/>
      <c r="E178" s="8"/>
      <c r="F178" s="8"/>
      <c r="G178" s="8"/>
      <c r="H178" s="8"/>
      <c r="I178" s="8"/>
      <c r="J178" s="8"/>
    </row>
    <row r="179" spans="1:10" s="14" customFormat="1" ht="15">
      <c r="A179" s="19"/>
      <c r="C179" s="8"/>
      <c r="D179" s="8"/>
      <c r="E179" s="8"/>
      <c r="F179" s="8"/>
      <c r="G179" s="8"/>
      <c r="H179" s="8"/>
      <c r="I179" s="8"/>
      <c r="J179" s="8"/>
    </row>
    <row r="180" spans="1:10" s="14" customFormat="1" ht="15">
      <c r="A180" s="19"/>
      <c r="C180" s="8"/>
      <c r="D180" s="8"/>
      <c r="E180" s="8"/>
      <c r="F180" s="8"/>
      <c r="G180" s="8"/>
      <c r="H180" s="8"/>
      <c r="I180" s="8"/>
      <c r="J180" s="8"/>
    </row>
    <row r="181" spans="1:10" s="14" customFormat="1" ht="15">
      <c r="A181" s="19"/>
      <c r="C181" s="8"/>
      <c r="D181" s="8"/>
      <c r="E181" s="8"/>
      <c r="F181" s="8"/>
      <c r="G181" s="8"/>
      <c r="H181" s="8"/>
      <c r="I181" s="8"/>
      <c r="J181" s="8"/>
    </row>
    <row r="182" spans="1:10" s="14" customFormat="1" ht="15">
      <c r="A182" s="19"/>
      <c r="C182" s="8"/>
      <c r="D182" s="8"/>
      <c r="E182" s="8"/>
      <c r="F182" s="8"/>
      <c r="G182" s="8"/>
      <c r="H182" s="8"/>
      <c r="I182" s="8"/>
      <c r="J182" s="8"/>
    </row>
    <row r="183" spans="1:10" s="14" customFormat="1" ht="15">
      <c r="A183" s="19"/>
      <c r="C183" s="8"/>
      <c r="D183" s="8"/>
      <c r="E183" s="8"/>
      <c r="F183" s="8"/>
      <c r="G183" s="8"/>
      <c r="H183" s="8"/>
      <c r="I183" s="8"/>
      <c r="J183" s="8"/>
    </row>
    <row r="184" spans="1:10" s="14" customFormat="1" ht="15">
      <c r="A184" s="19"/>
      <c r="C184" s="8"/>
      <c r="D184" s="8"/>
      <c r="E184" s="8"/>
      <c r="F184" s="8"/>
      <c r="G184" s="8"/>
      <c r="H184" s="8"/>
      <c r="I184" s="8"/>
      <c r="J184" s="8"/>
    </row>
    <row r="185" spans="1:10" s="14" customFormat="1" ht="15">
      <c r="A185" s="19"/>
      <c r="C185" s="8"/>
      <c r="D185" s="8"/>
      <c r="E185" s="8"/>
      <c r="F185" s="8"/>
      <c r="G185" s="8"/>
      <c r="H185" s="8"/>
      <c r="I185" s="8"/>
      <c r="J185" s="8"/>
    </row>
    <row r="186" spans="1:10" s="14" customFormat="1" ht="15">
      <c r="A186" s="19"/>
      <c r="C186" s="8"/>
      <c r="D186" s="8"/>
      <c r="E186" s="8"/>
      <c r="F186" s="8"/>
      <c r="G186" s="8"/>
      <c r="H186" s="8"/>
      <c r="I186" s="8"/>
      <c r="J186" s="8"/>
    </row>
    <row r="187" spans="1:10" s="14" customFormat="1" ht="15">
      <c r="A187" s="19"/>
      <c r="C187" s="8"/>
      <c r="D187" s="8"/>
      <c r="E187" s="8"/>
      <c r="F187" s="8"/>
      <c r="G187" s="8"/>
      <c r="H187" s="8"/>
      <c r="I187" s="8"/>
      <c r="J187" s="8"/>
    </row>
    <row r="188" spans="1:10" s="14" customFormat="1" ht="15">
      <c r="A188" s="19"/>
      <c r="C188" s="8"/>
      <c r="D188" s="8"/>
      <c r="E188" s="8"/>
      <c r="F188" s="8"/>
      <c r="G188" s="8"/>
      <c r="H188" s="8"/>
      <c r="I188" s="8"/>
      <c r="J188" s="8"/>
    </row>
    <row r="189" spans="1:10" s="14" customFormat="1" ht="15">
      <c r="A189" s="19"/>
      <c r="C189" s="8"/>
      <c r="D189" s="8"/>
      <c r="E189" s="8"/>
      <c r="F189" s="8"/>
      <c r="G189" s="8"/>
      <c r="H189" s="8"/>
      <c r="I189" s="8"/>
      <c r="J189" s="8"/>
    </row>
    <row r="190" spans="1:10" s="14" customFormat="1" ht="15">
      <c r="A190" s="19"/>
      <c r="C190" s="8"/>
      <c r="D190" s="8"/>
      <c r="E190" s="8"/>
      <c r="F190" s="8"/>
      <c r="G190" s="8"/>
      <c r="H190" s="8"/>
      <c r="I190" s="8"/>
      <c r="J190" s="8"/>
    </row>
    <row r="191" spans="1:10" s="14" customFormat="1" ht="15">
      <c r="A191" s="19"/>
      <c r="C191" s="8"/>
      <c r="D191" s="8"/>
      <c r="E191" s="8"/>
      <c r="F191" s="8"/>
      <c r="G191" s="8"/>
      <c r="H191" s="8"/>
      <c r="I191" s="8"/>
      <c r="J191" s="8"/>
    </row>
    <row r="192" spans="1:10" s="14" customFormat="1" ht="15">
      <c r="A192" s="19"/>
      <c r="C192" s="8"/>
      <c r="D192" s="8"/>
      <c r="E192" s="8"/>
      <c r="F192" s="8"/>
      <c r="G192" s="8"/>
      <c r="H192" s="8"/>
      <c r="I192" s="8"/>
      <c r="J192" s="8"/>
    </row>
    <row r="193" spans="1:10" s="14" customFormat="1" ht="15">
      <c r="A193" s="19"/>
      <c r="C193" s="8"/>
      <c r="D193" s="8"/>
      <c r="E193" s="8"/>
      <c r="F193" s="8"/>
      <c r="G193" s="8"/>
      <c r="H193" s="8"/>
      <c r="I193" s="8"/>
      <c r="J193" s="8"/>
    </row>
    <row r="194" spans="1:10" s="14" customFormat="1" ht="15">
      <c r="A194" s="19"/>
      <c r="C194" s="8"/>
      <c r="D194" s="8"/>
      <c r="E194" s="8"/>
      <c r="F194" s="8"/>
      <c r="G194" s="8"/>
      <c r="H194" s="8"/>
      <c r="I194" s="8"/>
      <c r="J194" s="8"/>
    </row>
    <row r="195" spans="1:10" s="14" customFormat="1" ht="15">
      <c r="A195" s="19"/>
      <c r="C195" s="8"/>
      <c r="D195" s="8"/>
      <c r="E195" s="8"/>
      <c r="F195" s="8"/>
      <c r="G195" s="8"/>
      <c r="H195" s="8"/>
      <c r="I195" s="8"/>
      <c r="J195" s="8"/>
    </row>
    <row r="196" spans="1:10" s="14" customFormat="1" ht="15">
      <c r="A196" s="19"/>
      <c r="C196" s="8"/>
      <c r="D196" s="8"/>
      <c r="E196" s="8"/>
      <c r="F196" s="8"/>
      <c r="G196" s="8"/>
      <c r="H196" s="8"/>
      <c r="I196" s="8"/>
      <c r="J196" s="8"/>
    </row>
  </sheetData>
  <sheetProtection/>
  <mergeCells count="2">
    <mergeCell ref="AM3:AO3"/>
    <mergeCell ref="B1:A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2015-02-25T10:04:49Z</cp:lastPrinted>
  <dcterms:created xsi:type="dcterms:W3CDTF">2014-01-20T05:10:07Z</dcterms:created>
  <dcterms:modified xsi:type="dcterms:W3CDTF">2015-04-02T14:19:17Z</dcterms:modified>
  <cp:category/>
  <cp:version/>
  <cp:contentType/>
  <cp:contentStatus/>
</cp:coreProperties>
</file>